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A:\1S.3 DEI\1S.3.1 SEI\1S.3.1.5 Publicaciones SEI\Boletines\2026\BASES PARA CARGA\Finanzas Públicas\"/>
    </mc:Choice>
  </mc:AlternateContent>
  <xr:revisionPtr revIDLastSave="0" documentId="13_ncr:1_{153BE465-93E8-4E7B-903B-E91B1009A785}" xr6:coauthVersionLast="47" xr6:coauthVersionMax="47" xr10:uidLastSave="{00000000-0000-0000-0000-000000000000}"/>
  <bookViews>
    <workbookView xWindow="-120" yWindow="-120" windowWidth="29040" windowHeight="15840" tabRatio="972" xr2:uid="{00000000-000D-0000-FFFF-FFFF00000000}"/>
  </bookViews>
  <sheets>
    <sheet name="ÍNDICE" sheetId="14" r:id="rId1"/>
    <sheet name="Cuadro 1" sheetId="1" r:id="rId2"/>
    <sheet name="Cuadro 2" sheetId="2" r:id="rId3"/>
    <sheet name="Cuadro 3" sheetId="4" r:id="rId4"/>
    <sheet name="Gráfica 1" sheetId="8" r:id="rId5"/>
    <sheet name="Gráfica 2" sheetId="7" r:id="rId6"/>
    <sheet name="Gráfica 3" sheetId="6" r:id="rId7"/>
    <sheet name="Cuadro 4" sheetId="3" r:id="rId8"/>
    <sheet name="Gráfica 4" sheetId="9" r:id="rId9"/>
    <sheet name="Cuadro 5" sheetId="5" r:id="rId10"/>
    <sheet name="SA_4TO" sheetId="12" r:id="rId11"/>
  </sheets>
  <definedNames>
    <definedName name="_xlnm._FilterDatabase" localSheetId="1" hidden="1">'Cuadro 1'!$B$41:$C$41</definedName>
    <definedName name="_xlnm._FilterDatabase" localSheetId="4" hidden="1">'Gráfica 1'!$G$15:$H$15</definedName>
    <definedName name="_xlnm._FilterDatabase" localSheetId="5" hidden="1">'Gráfica 2'!$G$11:$I$11</definedName>
    <definedName name="_xlnm._FilterDatabase" localSheetId="6" hidden="1">'Gráfica 3'!$B$21:$D$21</definedName>
  </definedNames>
  <calcPr calcId="181029"/>
  <extLst>
    <ext uri="GoogleSheetsCustomDataVersion2">
      <go:sheetsCustomData xmlns:go="http://customooxmlschemas.google.com/" r:id="rId14" roundtripDataChecksum="8L3YjQBonME7r/+HzHW52VYV6iansju6/5nQkXFJHJQ="/>
    </ext>
  </extLst>
</workbook>
</file>

<file path=xl/calcChain.xml><?xml version="1.0" encoding="utf-8"?>
<calcChain xmlns="http://schemas.openxmlformats.org/spreadsheetml/2006/main">
  <c r="H16" i="7" l="1"/>
  <c r="K14" i="7" s="1"/>
  <c r="K15" i="7" l="1"/>
  <c r="C26" i="3"/>
  <c r="D40" i="8" l="1"/>
  <c r="D13" i="9" l="1"/>
  <c r="E17" i="9"/>
  <c r="C13" i="9"/>
  <c r="D16" i="5"/>
  <c r="D15" i="5"/>
  <c r="D14" i="5"/>
  <c r="E13" i="9" l="1"/>
  <c r="F14" i="1"/>
  <c r="F15" i="1"/>
  <c r="F16" i="1"/>
  <c r="F17" i="1"/>
  <c r="F18" i="1"/>
  <c r="F19" i="1"/>
  <c r="F20" i="1"/>
  <c r="F13" i="1"/>
  <c r="D34" i="1" l="1"/>
  <c r="E34" i="1" s="1"/>
  <c r="D22" i="5" l="1"/>
  <c r="D21" i="5"/>
  <c r="E14" i="9"/>
  <c r="E15" i="9"/>
  <c r="E16" i="9"/>
  <c r="J13" i="7"/>
  <c r="D26" i="3"/>
  <c r="E26" i="3" s="1"/>
  <c r="K13" i="7"/>
  <c r="K12" i="7"/>
  <c r="D22" i="4" l="1"/>
  <c r="C22" i="4"/>
  <c r="D12" i="4"/>
  <c r="E22" i="4" l="1"/>
  <c r="C12" i="4"/>
  <c r="E12" i="4" s="1"/>
  <c r="E23" i="1" l="1"/>
  <c r="D49" i="1" l="1"/>
  <c r="C49" i="1"/>
  <c r="D45" i="1"/>
  <c r="C45" i="1"/>
  <c r="D44" i="1"/>
  <c r="C44" i="1"/>
  <c r="E12" i="1"/>
  <c r="E13" i="1"/>
  <c r="E49" i="1" l="1"/>
  <c r="D33" i="1"/>
  <c r="E13" i="2"/>
  <c r="E12" i="2"/>
  <c r="C13" i="5" l="1"/>
  <c r="D13" i="5" s="1"/>
  <c r="C12" i="3" l="1"/>
  <c r="D12" i="3"/>
  <c r="E12" i="3" s="1"/>
  <c r="J12" i="7"/>
  <c r="C13" i="7"/>
  <c r="C40" i="7"/>
  <c r="B40" i="7"/>
  <c r="B30" i="7"/>
  <c r="C30" i="7"/>
  <c r="C22" i="7"/>
  <c r="B22" i="7"/>
  <c r="B13" i="7"/>
  <c r="B12" i="7" s="1"/>
  <c r="D44" i="7"/>
  <c r="D43" i="7"/>
  <c r="D14" i="7"/>
  <c r="D23" i="7"/>
  <c r="D24" i="7"/>
  <c r="D25" i="7"/>
  <c r="D26" i="7"/>
  <c r="D27" i="7"/>
  <c r="D28" i="7"/>
  <c r="D29" i="7"/>
  <c r="D41" i="7"/>
  <c r="D13" i="7" l="1"/>
  <c r="C12" i="7"/>
  <c r="C13" i="6"/>
  <c r="D13" i="6"/>
  <c r="C11" i="2"/>
  <c r="D11" i="2"/>
  <c r="F12" i="2" l="1"/>
  <c r="E11" i="2"/>
  <c r="D21" i="1"/>
  <c r="C21" i="1"/>
  <c r="C11" i="1" s="1"/>
  <c r="E25" i="1"/>
  <c r="E24" i="1"/>
  <c r="E22" i="1"/>
  <c r="E20" i="1"/>
  <c r="E19" i="1"/>
  <c r="E18" i="1"/>
  <c r="E17" i="1"/>
  <c r="E16" i="1"/>
  <c r="E15" i="1"/>
  <c r="E14" i="1"/>
  <c r="D11" i="1" l="1"/>
  <c r="F24" i="1"/>
  <c r="F25" i="1"/>
  <c r="F22" i="1"/>
  <c r="F23" i="1"/>
  <c r="E33" i="1"/>
  <c r="E11" i="1"/>
  <c r="F12" i="1"/>
  <c r="E21" i="1"/>
  <c r="J15" i="7"/>
  <c r="D22" i="7"/>
  <c r="E18" i="6"/>
  <c r="E14" i="6"/>
  <c r="J14" i="7" l="1"/>
  <c r="E44" i="1"/>
  <c r="E45" i="1"/>
  <c r="C23" i="5" l="1"/>
  <c r="D23" i="5" s="1"/>
  <c r="E16" i="4" l="1"/>
  <c r="C40" i="8" l="1"/>
  <c r="E40" i="8" s="1"/>
  <c r="E36" i="8"/>
  <c r="E37" i="8"/>
  <c r="E38" i="8"/>
  <c r="E39" i="8"/>
  <c r="E35" i="8"/>
  <c r="E18" i="3" l="1"/>
  <c r="D40" i="7" l="1"/>
  <c r="D30" i="7"/>
  <c r="D31" i="7"/>
  <c r="D32" i="7"/>
  <c r="D34" i="7"/>
  <c r="D35" i="7"/>
  <c r="D37" i="7"/>
  <c r="D38" i="7"/>
  <c r="D15" i="7"/>
  <c r="D16" i="7"/>
  <c r="D17" i="7"/>
  <c r="D18" i="7"/>
  <c r="D19" i="7"/>
  <c r="D12" i="7"/>
  <c r="E16" i="6" l="1"/>
  <c r="E15" i="6"/>
  <c r="E17" i="6"/>
  <c r="E13" i="6"/>
  <c r="E15" i="4" l="1"/>
  <c r="E14" i="4"/>
  <c r="E13" i="4"/>
  <c r="F21" i="3"/>
  <c r="E21" i="3"/>
  <c r="F20" i="3"/>
  <c r="E20" i="3"/>
  <c r="F19" i="3"/>
  <c r="E19" i="3"/>
  <c r="F18" i="3"/>
  <c r="F17" i="3"/>
  <c r="E17" i="3"/>
  <c r="F16" i="3"/>
  <c r="E16" i="3"/>
  <c r="F15" i="3"/>
  <c r="E15" i="3"/>
  <c r="F14" i="3"/>
  <c r="E14" i="3"/>
  <c r="F13" i="3"/>
  <c r="E13" i="3"/>
  <c r="F12" i="3"/>
  <c r="F13" i="2"/>
  <c r="F11" i="2"/>
  <c r="F21" i="1"/>
</calcChain>
</file>

<file path=xl/sharedStrings.xml><?xml version="1.0" encoding="utf-8"?>
<sst xmlns="http://schemas.openxmlformats.org/spreadsheetml/2006/main" count="363" uniqueCount="251">
  <si>
    <t>(Miles de pesos)</t>
  </si>
  <si>
    <t>Concepto</t>
  </si>
  <si>
    <t>Variación Porcentual</t>
  </si>
  <si>
    <t>Distribución porcentual</t>
  </si>
  <si>
    <t>Total de Ingresos</t>
  </si>
  <si>
    <t>Participaciones</t>
  </si>
  <si>
    <t>Impuestos</t>
  </si>
  <si>
    <t>Derechos</t>
  </si>
  <si>
    <t>Incentivos Derivados de la Colaboración Fiscal</t>
  </si>
  <si>
    <t>Productos</t>
  </si>
  <si>
    <t>Aprovechamientos</t>
  </si>
  <si>
    <t>Convenios</t>
  </si>
  <si>
    <t>Transferencias Federales Etiquetadas</t>
  </si>
  <si>
    <t>Otras Transferencias Federales Etiquetadas</t>
  </si>
  <si>
    <t xml:space="preserve">Variación Porcentual </t>
  </si>
  <si>
    <t xml:space="preserve">Distribución porcentual </t>
  </si>
  <si>
    <t>Total de Egresos</t>
  </si>
  <si>
    <t>Gasto Etiquetado</t>
  </si>
  <si>
    <t>Gasto No Etiquetado</t>
  </si>
  <si>
    <t>Egresos devengados bajo la Clasificación por Objeto del Gasto (Capítulo)</t>
  </si>
  <si>
    <t>Cuadro 3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</si>
  <si>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</si>
  <si>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</si>
  <si>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</si>
  <si>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</si>
  <si>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</si>
  <si>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Participaciones y Aportaciones</t>
  </si>
  <si>
    <t>Poder Ejecutivo</t>
  </si>
  <si>
    <t>Poder Legislativo</t>
  </si>
  <si>
    <t>Poder Judicial</t>
  </si>
  <si>
    <t>Organismos Constitucionalmente Autónomos</t>
  </si>
  <si>
    <t>Gobierno</t>
  </si>
  <si>
    <t>Desarrollo Social</t>
  </si>
  <si>
    <t>Desarrollo Económico</t>
  </si>
  <si>
    <t>Otras No Clasificadas en Funciones Anteriores</t>
  </si>
  <si>
    <t>Comportamiento del Saldo de la Deuda Pública</t>
  </si>
  <si>
    <t>Cuadro 5</t>
  </si>
  <si>
    <t>Proporción respecto al PIBE</t>
  </si>
  <si>
    <t>Deuda Total</t>
  </si>
  <si>
    <t>Deuda Directa</t>
  </si>
  <si>
    <t>Bonos Cupón Cero</t>
  </si>
  <si>
    <t>Deuda Avalada o Contingente</t>
  </si>
  <si>
    <t>Gasto Corriente</t>
  </si>
  <si>
    <t>Gasto de Capital</t>
  </si>
  <si>
    <t>Amortizacion de la Deuda y Disminucion de Pasivos</t>
  </si>
  <si>
    <t>Pensiones Y Jubilaciones</t>
  </si>
  <si>
    <t>Fuente: SPF. Estado Análitico del Ejercicio del Presupuesto de Egresos (Clasificación por Tipo de Gasto).</t>
  </si>
  <si>
    <t>Egresos devengados bajo la Clasificación Funcional del Gasto (Finalidad)</t>
  </si>
  <si>
    <t>Asuntos Financieros y Hacendarios</t>
  </si>
  <si>
    <t>Coordinación de la Política de Gobierno</t>
  </si>
  <si>
    <t>Asuntos de Orden Público y de Seguridad Interior</t>
  </si>
  <si>
    <t>Justicia</t>
  </si>
  <si>
    <t>Otros Servicios Generales</t>
  </si>
  <si>
    <t>Legislación</t>
  </si>
  <si>
    <t>Seguridad Nacional</t>
  </si>
  <si>
    <t>Relaciones Exteriores</t>
  </si>
  <si>
    <t>Educación</t>
  </si>
  <si>
    <t>Salud</t>
  </si>
  <si>
    <t>Protección Social</t>
  </si>
  <si>
    <t>Recreación, Cultura y Otras Manifestaciones Sociales</t>
  </si>
  <si>
    <t>Vivienda y Servicios a la Comunidad</t>
  </si>
  <si>
    <t>Otros Asuntos Sociales</t>
  </si>
  <si>
    <t>Protección Ambiental</t>
  </si>
  <si>
    <t>Transporte</t>
  </si>
  <si>
    <t>Otras Industrias y Otros Asuntos Económicos</t>
  </si>
  <si>
    <t>Asuntos Económicos, Comerciales y Laborales en General</t>
  </si>
  <si>
    <t>Agropecuaria, Silvicultura, Pesca y Caza</t>
  </si>
  <si>
    <t>Turismo</t>
  </si>
  <si>
    <t>Ciencia, Tecnología e Innovación</t>
  </si>
  <si>
    <t>Combustibles y Energía</t>
  </si>
  <si>
    <t>Comunicaciones</t>
  </si>
  <si>
    <t>Minería, Manufacturas y Construcción</t>
  </si>
  <si>
    <t>Transacciones de la Deuda Pública / Costo Financiero de la Deuda</t>
  </si>
  <si>
    <t>Adeudos de Ejercicios Fiscales Anteriores</t>
  </si>
  <si>
    <t>Saneamiento del Sistema Financiero</t>
  </si>
  <si>
    <t>Fuente: SPF. Estado Analítico del Ejercicio del Presupuesto de Egresos (Clasificación Funcional del Gasto). https://lgcg.puebla.gob.mx/images/estados-analiticos-del-presupuesto-de-egresos/16.-Clas_Finalidad_y_Funcion__1.pdf</t>
  </si>
  <si>
    <t>Gráfica 2.</t>
  </si>
  <si>
    <t>Egresos Devengados bajo la Clasificación Administrativa por Dependencia</t>
  </si>
  <si>
    <t>Dependencia</t>
  </si>
  <si>
    <t>Secretaría de Salud</t>
  </si>
  <si>
    <t>Secretaría de Educación</t>
  </si>
  <si>
    <t>Secretaría de Planeación y Finanzas</t>
  </si>
  <si>
    <t>Secretaría de Bienestar</t>
  </si>
  <si>
    <t>Secretaría de Infraestructura</t>
  </si>
  <si>
    <t>Secretaría de Seguridad Pública</t>
  </si>
  <si>
    <t>Secretaría de Desarrollo Rural</t>
  </si>
  <si>
    <t>Secretaría de Administración</t>
  </si>
  <si>
    <t>Secretaría de Gobernación</t>
  </si>
  <si>
    <t>Secretaría de Movilidad y Transporte</t>
  </si>
  <si>
    <t>Secretaría de Cultura</t>
  </si>
  <si>
    <t>Secretaría de Turismo</t>
  </si>
  <si>
    <t>Secretaría de Economía</t>
  </si>
  <si>
    <t>Secretaría de Trabajo</t>
  </si>
  <si>
    <t>Consejería Jurídica</t>
  </si>
  <si>
    <t>Secretaría de Igualdad Sustantiva</t>
  </si>
  <si>
    <t>Ejecutivo del Estado</t>
  </si>
  <si>
    <t>Deuda No Avalada</t>
  </si>
  <si>
    <t>Segundo trimestre                  2023</t>
  </si>
  <si>
    <t>Segundo trimestre                  2024</t>
  </si>
  <si>
    <t xml:space="preserve">Gráfica 1. </t>
  </si>
  <si>
    <t xml:space="preserve">Egresos devengados bajo la Clasificación por Tipo de Gasto </t>
  </si>
  <si>
    <t>Segundo trimestre 2023 – Segundo trimestre 2024</t>
  </si>
  <si>
    <t>Suma</t>
  </si>
  <si>
    <t xml:space="preserve">Total </t>
  </si>
  <si>
    <t xml:space="preserve"> (Miles de pesos)</t>
  </si>
  <si>
    <t xml:space="preserve">Deuda no avalada del estado Puebla </t>
  </si>
  <si>
    <t>Municipio de Huauchinango</t>
  </si>
  <si>
    <t>Municipio de Xicotepec</t>
  </si>
  <si>
    <t>Gráfica 4.</t>
  </si>
  <si>
    <t xml:space="preserve">Concepto </t>
  </si>
  <si>
    <t>Ingresos de Libre Disposición</t>
  </si>
  <si>
    <t>Fondos Distintos de Aportaciones y Otras Transferencias Federales Etiquetadas</t>
  </si>
  <si>
    <t>_</t>
  </si>
  <si>
    <t>Cuarto trimestre                  2023</t>
  </si>
  <si>
    <t>Cuarto trimestre                  2024</t>
  </si>
  <si>
    <t>Otros Ingresos de Libre Disposición</t>
  </si>
  <si>
    <t>Aportaciones</t>
  </si>
  <si>
    <t>Fondos Distintos de Aportaciones</t>
  </si>
  <si>
    <t xml:space="preserve"> Ingresos de Libre de Disposición</t>
  </si>
  <si>
    <t xml:space="preserve"> Transferencias Federales Etiquetadas</t>
  </si>
  <si>
    <t>Cuadro 2. Egresos Devengados del Estado de Puebla</t>
  </si>
  <si>
    <t>Cuarto trimestre 2023</t>
  </si>
  <si>
    <t>Pensiones y Jubilaciones</t>
  </si>
  <si>
    <t>Amortizacion de la Deuda y Disminución de Pasivos</t>
  </si>
  <si>
    <t>Cuarto Trimestre 2023 - Cuarto Trimestre 2024</t>
  </si>
  <si>
    <t>Cuarto trimestre 2024</t>
  </si>
  <si>
    <t>Transferencias, Participaciones y Aportaciones entre 
    Diferentes Niveles y Ordenes de Gobierno</t>
  </si>
  <si>
    <t>Fuente: SPF. Estado Analítico del Ejercicio del Presupuesto de Egresos (Clasificación Funcional del Gasto) 2023 y 2024.</t>
  </si>
  <si>
    <t>Inversión Pública</t>
  </si>
  <si>
    <t>Deuda Pública</t>
  </si>
  <si>
    <t>Cuarto  trimestre 2023 - Cuarto trimestre 2024</t>
  </si>
  <si>
    <t>Secretaría de Medio Ambiente, Desarrollo Sustentable y Ordenamiento Territorial</t>
  </si>
  <si>
    <t>Secretaría de la Función Pública</t>
  </si>
  <si>
    <t>-</t>
  </si>
  <si>
    <t>Gráfica 3. Distribución de los Egresos Devengados por Dependencia Cuarto trimestre 2024</t>
  </si>
  <si>
    <t>Saldo al 31 de diciembre de 2024</t>
  </si>
  <si>
    <t>Saldo de la deuda cuarto trimestre 2024</t>
  </si>
  <si>
    <t>Pesos</t>
  </si>
  <si>
    <t>Miles de pesos</t>
  </si>
  <si>
    <t>Participaciones y Derechos</t>
  </si>
  <si>
    <t>Otros ingresos de libre disposición, Producto e Incentivos derivados de la Colaboración Fiscal.</t>
  </si>
  <si>
    <t xml:space="preserve">Cuadro 3. </t>
  </si>
  <si>
    <t>Egresos Devengados por Clasificación Administrativa por Grupo de Gasto</t>
  </si>
  <si>
    <t>Total de egresos</t>
  </si>
  <si>
    <t>Clasificación Administrativa</t>
  </si>
  <si>
    <t>Total</t>
  </si>
  <si>
    <t xml:space="preserve">Egresos devengados por la Clasificación Funcional del Gasto </t>
  </si>
  <si>
    <t>Ejercicio fiscal 2024</t>
  </si>
  <si>
    <t>Inversiones Financieras y Otras Provisiones</t>
  </si>
  <si>
    <t>Transferencias, Asignaciones, Subsidios y Otras Ayudas, Participaciones y Aportaciones, Servicios Generales, Inversiones Financieras y Otras Provisiones, Materiales y Suministros, Deuda Pública y Bienes Muebles, Inmuebles e Intangibles</t>
  </si>
  <si>
    <t>Ejercicio fiscal 2023 y 2024</t>
  </si>
  <si>
    <t xml:space="preserve">Saldo de deuda por tipo del estado de Puebla </t>
  </si>
  <si>
    <t xml:space="preserve">Ingresos estimados </t>
  </si>
  <si>
    <t>Variación %</t>
  </si>
  <si>
    <t>Resultado del Sistema de Alertas</t>
  </si>
  <si>
    <t>(Porcentajes  y rangos)</t>
  </si>
  <si>
    <t>Entidad Federativa</t>
  </si>
  <si>
    <t>Indicador 1:
Deuda Pública y Obligaciones sobre Ingresos de Libre Disposición
(DyO/ILD)</t>
  </si>
  <si>
    <t>Indicador 2:  
Servicio de la Deuda y de Obligaciones sobre Ingresos de Libre Disposición
(SDyPI/ILD)</t>
  </si>
  <si>
    <t>Indicador 3:
Obligaciones a Corto Plazo y Proveedores y Contratistas sobre Ingresos Totales
(OCPyPC/IT)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</si>
  <si>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</si>
  <si>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</si>
  <si>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</si>
  <si>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</si>
  <si>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</si>
  <si>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</si>
  <si>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</si>
  <si>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</si>
  <si>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</si>
  <si>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</si>
  <si>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</si>
  <si>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</si>
  <si>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</si>
  <si>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</si>
  <si>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</si>
  <si>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</si>
  <si>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</si>
  <si>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</si>
  <si>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</si>
  <si>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</si>
  <si>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</si>
  <si>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</si>
  <si>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</si>
  <si>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</si>
  <si>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</si>
  <si>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</si>
  <si>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</si>
  <si>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</si>
  <si>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Veracruz</t>
  </si>
  <si>
    <t>Yucatán</t>
  </si>
  <si>
    <t>Zacatecas</t>
  </si>
  <si>
    <t xml:space="preserve">Notas: </t>
  </si>
  <si>
    <t>Contenido</t>
  </si>
  <si>
    <t>Ingresos recaudados por fuente de financiamiento
Cuarto trimestre 2023 - Cuarto trimestre 2024
(Miles de pesos)</t>
  </si>
  <si>
    <t>Cuadro 2</t>
  </si>
  <si>
    <t>Egresos Devengados del Estado de Puebla 
Cuarto trimestre 2023 - Cuarto trimestre 2024
(Miles de pesos)</t>
  </si>
  <si>
    <t>Cuadro 1</t>
  </si>
  <si>
    <t>Egresos Devengados por Clasificación Administrativa por Grupo de Gasto
Cuarto trimestre 2023 - Cuarto trimestre 2024
(Miles de pesos)</t>
  </si>
  <si>
    <t>Cuadro 4</t>
  </si>
  <si>
    <t>Gráfica 1</t>
  </si>
  <si>
    <t>Distribución de los Egresos Devengados por Dependencia
2024
(Miles de pesos)</t>
  </si>
  <si>
    <t>Gráfica 2</t>
  </si>
  <si>
    <t>Egresos devengados por Clasificación Funcional del Gasto 
Cuarto trimestre 2023 - Cuarto trimestre 2024
(Miles de pesos)</t>
  </si>
  <si>
    <t>Gráfica 3</t>
  </si>
  <si>
    <t xml:space="preserve">Egresos devengados a través del Clasificador por Tipo de Gasto 
Cuarto trimestre 2023 – Cuarto trimestre 2024
(Miles de pesos) </t>
  </si>
  <si>
    <t>Egresos devengados según la Clasificación por Objeto del Gasto
Cuarto trimestre 2023 – Cuarto trimestre 2024
(Miles de pesos)</t>
  </si>
  <si>
    <t>Saldo de la Deuda por tipo 
2023 y 2024 
(Miles de pesos)</t>
  </si>
  <si>
    <t>Gráfica 4</t>
  </si>
  <si>
    <t>Comportamiento del Saldo de la Deuda Pública
Cuarto trimestre de 2024
(Miles de pesos)</t>
  </si>
  <si>
    <t>Cuarto trimestre de 2024</t>
  </si>
  <si>
    <t>Cuadro 1. Ingresos Recaudados del Estado de Puebla por Fuente de Financiamiento</t>
  </si>
  <si>
    <t>https://lgcg.puebla.gob.mx/images/informacion-periodica/Estado_Analitico_de_Ingresos_Detallado_4to_Trimestre_2024.pdf</t>
  </si>
  <si>
    <t>Página de consulta</t>
  </si>
  <si>
    <t>https://itaipue.org.mx/documentos/LIEPEF_2024.pdf</t>
  </si>
  <si>
    <t>Gráfica 3. Egresos devengados bajo la Clasificación por Tipo de Gasto</t>
  </si>
  <si>
    <t>Variación presupuestal</t>
  </si>
  <si>
    <t>https://lgcg.puebla.gob.mx/images/informacion-periodica/Metadatos_Formato_6_a_Estado-Analitico_del_Ejerc_del_Pres_de_Egresos_Det_1.xlsx</t>
  </si>
  <si>
    <t>https://lgcg.puebla.gob.mx/images/estados-analiticos-del-presupuesto-de-egresos/15.-Clas_Administrativa_Poderes_diciembre_1.xlsx</t>
  </si>
  <si>
    <t>https://lgcg.puebla.gob.mx/images/estados-analiticos-del-presupuesto-de-egresos/13.-Clas_Administrativa_Dependencias_diciembre_1.xlsx</t>
  </si>
  <si>
    <t>https://lgcg.puebla.gob.mx/images/estados-analiticos-del-presupuesto-de-egresos/16.-Clas_Finalidad_y_Funcion_diciembre_1.xlsx</t>
  </si>
  <si>
    <t>https://lgcg.puebla.gob.mx/images/estados-analiticos-del-presupuesto-de-egresos/12.-Clas_Economica_Tipo_Gasto_diciembre_1.xlsx</t>
  </si>
  <si>
    <t>https://lgcg.puebla.gob.mx/images/estados-analiticos-del-presupuesto-de-egresos/11.-Clas_Objeto_Gasto_diciembre_1.xlsx</t>
  </si>
  <si>
    <t>https://transparenciafiscal.puebla.gob.mx/index.php?option=com_docman&amp;task=doc_download&amp;gid=5321</t>
  </si>
  <si>
    <t>https://www.disciplinafinanciera.hacienda.gob.mx/es/DISCIPLINA_FINANCIERA/Entidades_Federativas_2024</t>
  </si>
  <si>
    <t>Resaltado</t>
  </si>
  <si>
    <t>Resultado del Sistema de Alertas para Puebla</t>
  </si>
  <si>
    <t>Evaluación del nivel de endeudamiento de las Entidades Federativas, 4T-2024</t>
  </si>
  <si>
    <t>Fuente: SPF. Estado Analítico del Ejercicio del Presupuesto de Egresos (Clasificación por Tipo de Gasto), segundo trimestre 2024. https://lgcg.puebla.gob.mx/images/estados-analiticos-del-presupuesto-de-egresos/06-12.-_Clasificacion_Economica_por_Tipo_de_Gasto_3.pdf</t>
  </si>
  <si>
    <t>Nota: Solo se representan las 5 dependencias con más egresos devengados</t>
  </si>
  <si>
    <r>
      <t>PIBE 2022 a</t>
    </r>
    <r>
      <rPr>
        <vertAlign val="superscript"/>
        <sz val="10"/>
        <color theme="1"/>
        <rFont val="Century Gothic"/>
        <family val="2"/>
      </rPr>
      <t>/</t>
    </r>
  </si>
  <si>
    <t>Finanzas Públicas</t>
  </si>
  <si>
    <t>Cuarto trimestre 2023 -  Cuarto trimestre 2024</t>
  </si>
  <si>
    <t>Variación porcentual</t>
  </si>
  <si>
    <t>Fuente: SPFA. Estado Analítico del Ingreso Detallado, cuarto trimestre 2023 y 2024.</t>
  </si>
  <si>
    <t xml:space="preserve">Cuarto trimestre 2023 - Cuarto trimestre 2024           </t>
  </si>
  <si>
    <t>Fuente: SPFA. Estado Analítico del Ejercicio del Presupuesto de Egresos Detallado, cuarto trimestre 2023 y 2024.</t>
  </si>
  <si>
    <t>Fuente: SPFA. Estado Analítico del Ejercicio del Presupuesto de Egresos (Clasificación por Objeto del Gasto), Cuarto trimestre 2023 y 2024.</t>
  </si>
  <si>
    <t>Cuarto trimestre 2023 - Cuarto trimestre 2024</t>
  </si>
  <si>
    <t>Fuente: SPFA. Clasificación Administrativa-Dependencias, segundo trimestre 2024.https://lgcg.puebla.gob.mx/images/estados-analiticos-del-presupuesto-de-egresos/06-13.-_Clasificacion_Administrativa__Dependencias_1.pdf</t>
  </si>
  <si>
    <t>Fuente: SPFA. Estado Analítico del Ejercicio del Presupuesto de Egresos (Clasificación Funcional), cuarto trimestre 2023 y 2024.</t>
  </si>
  <si>
    <t xml:space="preserve">Variación porcentual </t>
  </si>
  <si>
    <t>Fuente: SPFA. Estado Análitico del Ejercicio del Presupuesto de Egresos (Clasificación por Tipo de Gasto) 2023 y 2024.</t>
  </si>
  <si>
    <t>Fuente: SPFA. Estado Analítico del Ejercicio del Presupuesto de Egresos (Clasificación por Objeto del Gasto), segundo trimestre 2023 y 2024.</t>
  </si>
  <si>
    <t>Fuente: SPFA. Informe Trimestral de Deuda Pública, cuarto trimestre 2023 y 2024.</t>
  </si>
  <si>
    <r>
      <t>Saldo al 31 de diciembre de 2023</t>
    </r>
    <r>
      <rPr>
        <vertAlign val="superscript"/>
        <sz val="10"/>
        <color theme="0"/>
        <rFont val="Century Gothic"/>
        <family val="2"/>
      </rPr>
      <t>a/</t>
    </r>
  </si>
  <si>
    <r>
      <rPr>
        <vertAlign val="superscript"/>
        <sz val="10"/>
        <color theme="1"/>
        <rFont val="Century Gothic"/>
        <family val="2"/>
      </rPr>
      <t>a/</t>
    </r>
    <r>
      <rPr>
        <sz val="10"/>
        <color theme="1"/>
        <rFont val="Century Gothic"/>
        <family val="2"/>
      </rPr>
      <t xml:space="preserve"> Saldo al cierre del ejercicio fiscal 2023.</t>
    </r>
  </si>
  <si>
    <r>
      <t xml:space="preserve">a/ </t>
    </r>
    <r>
      <rPr>
        <sz val="10"/>
        <color theme="1"/>
        <rFont val="Century Gothic"/>
        <family val="2"/>
      </rPr>
      <t>PIB 2022 cifra revisada.</t>
    </r>
  </si>
  <si>
    <t>Fuente: SPFA. Informe Trimestral de Deuda Pública.https://transparenciafiscal.puebla.gob.mx/ INEGI. https://www.inegi.org.mx/programas/pibent/2018/#tabulados</t>
  </si>
  <si>
    <t>Segundo trimestre 2024</t>
  </si>
  <si>
    <t>Tlaxcala no es objeto de la medición del Sistema de Alertas, toda vez que no cuenta con Financiamientos y Obligaciones inscritos en el Registro Público Único.</t>
  </si>
  <si>
    <t>Las cifras utilizadas para el cálculo tomaron en consideración la información y documentación proporcionada por las Entidades Federativas, la información contable publicada por las propias Entidades Federativas conforme a los formatos a que hace referencia la Ley;  así como, la información disponible en el Registro Público Único a cargo de la Secretaría. La validez, veracidad y exactitud de la misma, es responsabilidad de cada una de las Entidades Federativas.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</si>
</sst>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-;\-* #,##0.00_-;_-* &quot;-&quot;??_-;_-@"/>
    <numFmt numFmtId="165" formatCode="0.0%"/>
    <numFmt numFmtId="166" formatCode="#,##0.0"/>
    <numFmt numFmtId="167" formatCode="0.0"/>
    <numFmt numFmtId="168" formatCode="_-* #,##0.0_-;\-* #,##0.0_-;_-* &quot;-&quot;??_-;_-@_-"/>
    <numFmt numFmtId="169" formatCode="#,##0.000"/>
    <numFmt numFmtId="170" formatCode="_-* #,##0_-;\-* #,##0_-;_-* &quot;-&quot;??_-;_-@_-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3F"/>
      <name val="Century Gothic"/>
      <family val="2"/>
    </font>
    <font>
      <sz val="10"/>
      <color theme="1"/>
      <name val="Century Gothic"/>
      <family val="2"/>
    </font>
    <font>
      <i/>
      <sz val="11"/>
      <color rgb="FF7F7F7F"/>
      <name val="Century Gothic"/>
      <family val="2"/>
    </font>
    <font>
      <sz val="10"/>
      <name val="Century Gothic"/>
      <family val="2"/>
    </font>
    <font>
      <sz val="10"/>
      <color theme="0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rgb="FF000000"/>
      <name val="Century Gothic"/>
      <family val="2"/>
    </font>
    <font>
      <u/>
      <sz val="11"/>
      <color theme="10"/>
      <name val="Century Gothic"/>
      <family val="2"/>
    </font>
    <font>
      <b/>
      <sz val="10"/>
      <color rgb="FF000000"/>
      <name val="Century Gothic"/>
      <family val="2"/>
    </font>
    <font>
      <vertAlign val="superscript"/>
      <sz val="10"/>
      <color theme="1"/>
      <name val="Century Gothic"/>
      <family val="2"/>
    </font>
    <font>
      <b/>
      <sz val="14"/>
      <color theme="1"/>
      <name val="Century Gothic"/>
      <family val="2"/>
    </font>
    <font>
      <sz val="20"/>
      <color theme="1"/>
      <name val="Century Gothic"/>
      <family val="2"/>
    </font>
    <font>
      <b/>
      <sz val="12"/>
      <color theme="1"/>
      <name val="Century Gothic"/>
      <family val="2"/>
    </font>
    <font>
      <i/>
      <sz val="11"/>
      <color theme="1"/>
      <name val="Century Gothic"/>
      <family val="2"/>
    </font>
    <font>
      <b/>
      <sz val="20"/>
      <name val="Century Gothic"/>
      <family val="2"/>
    </font>
    <font>
      <b/>
      <sz val="11"/>
      <color theme="0"/>
      <name val="Century Gothic"/>
      <family val="2"/>
    </font>
    <font>
      <b/>
      <sz val="10"/>
      <color theme="1"/>
      <name val="Century Gothic"/>
      <family val="2"/>
    </font>
    <font>
      <vertAlign val="superscript"/>
      <sz val="10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800000"/>
        <bgColor indexed="64"/>
      </patternFill>
    </fill>
    <fill>
      <patternFill patternType="solid">
        <fgColor rgb="FF5F1B2D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2"/>
    <xf numFmtId="43" fontId="1" fillId="0" borderId="2" applyFont="0" applyFill="0" applyBorder="0" applyAlignment="0" applyProtection="0"/>
    <xf numFmtId="9" fontId="1" fillId="0" borderId="2" applyFont="0" applyFill="0" applyBorder="0" applyAlignment="0" applyProtection="0"/>
    <xf numFmtId="0" fontId="4" fillId="7" borderId="22" applyNumberForma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25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8" applyFont="1" applyAlignment="1">
      <alignment horizontal="left" vertical="center" wrapText="1"/>
    </xf>
    <xf numFmtId="0" fontId="10" fillId="0" borderId="0" xfId="0" applyFont="1"/>
    <xf numFmtId="0" fontId="10" fillId="0" borderId="0" xfId="8" applyFont="1" applyAlignment="1">
      <alignment wrapText="1"/>
    </xf>
    <xf numFmtId="0" fontId="11" fillId="9" borderId="6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12" fillId="0" borderId="0" xfId="0" applyFont="1"/>
    <xf numFmtId="164" fontId="8" fillId="0" borderId="6" xfId="0" applyNumberFormat="1" applyFont="1" applyBorder="1"/>
    <xf numFmtId="164" fontId="8" fillId="0" borderId="0" xfId="0" applyNumberFormat="1" applyFont="1"/>
    <xf numFmtId="0" fontId="8" fillId="0" borderId="6" xfId="0" applyFont="1" applyBorder="1"/>
    <xf numFmtId="10" fontId="8" fillId="0" borderId="6" xfId="2" applyNumberFormat="1" applyFont="1" applyFill="1" applyBorder="1"/>
    <xf numFmtId="10" fontId="8" fillId="0" borderId="5" xfId="0" applyNumberFormat="1" applyFont="1" applyBorder="1"/>
    <xf numFmtId="0" fontId="8" fillId="0" borderId="4" xfId="0" applyFont="1" applyBorder="1" applyAlignment="1">
      <alignment vertical="top" wrapText="1"/>
    </xf>
    <xf numFmtId="169" fontId="8" fillId="0" borderId="0" xfId="0" applyNumberFormat="1" applyFont="1"/>
    <xf numFmtId="3" fontId="8" fillId="0" borderId="6" xfId="0" applyNumberFormat="1" applyFont="1" applyBorder="1"/>
    <xf numFmtId="43" fontId="8" fillId="0" borderId="6" xfId="1" applyFont="1" applyFill="1" applyBorder="1"/>
    <xf numFmtId="10" fontId="8" fillId="0" borderId="2" xfId="2" applyNumberFormat="1" applyFont="1" applyFill="1" applyBorder="1"/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164" fontId="8" fillId="0" borderId="6" xfId="0" applyNumberFormat="1" applyFont="1" applyBorder="1" applyAlignment="1">
      <alignment wrapText="1"/>
    </xf>
    <xf numFmtId="10" fontId="8" fillId="0" borderId="6" xfId="2" applyNumberFormat="1" applyFont="1" applyFill="1" applyBorder="1" applyAlignment="1">
      <alignment wrapText="1"/>
    </xf>
    <xf numFmtId="4" fontId="8" fillId="0" borderId="6" xfId="0" applyNumberFormat="1" applyFont="1" applyBorder="1"/>
    <xf numFmtId="2" fontId="8" fillId="0" borderId="6" xfId="2" applyNumberFormat="1" applyFont="1" applyFill="1" applyBorder="1"/>
    <xf numFmtId="9" fontId="8" fillId="0" borderId="5" xfId="0" applyNumberFormat="1" applyFont="1" applyBorder="1"/>
    <xf numFmtId="165" fontId="8" fillId="0" borderId="5" xfId="0" applyNumberFormat="1" applyFont="1" applyBorder="1"/>
    <xf numFmtId="0" fontId="8" fillId="0" borderId="0" xfId="0" applyFont="1" applyAlignment="1">
      <alignment horizontal="justify" vertical="center"/>
    </xf>
    <xf numFmtId="0" fontId="8" fillId="0" borderId="2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8" xfId="0" applyFont="1" applyBorder="1"/>
    <xf numFmtId="0" fontId="8" fillId="0" borderId="8" xfId="0" applyFont="1" applyBorder="1" applyAlignment="1">
      <alignment wrapText="1"/>
    </xf>
    <xf numFmtId="0" fontId="8" fillId="0" borderId="6" xfId="0" applyFont="1" applyBorder="1" applyAlignment="1">
      <alignment horizontal="left"/>
    </xf>
    <xf numFmtId="10" fontId="8" fillId="0" borderId="6" xfId="0" applyNumberFormat="1" applyFont="1" applyBorder="1"/>
    <xf numFmtId="43" fontId="8" fillId="0" borderId="0" xfId="1" applyFont="1"/>
    <xf numFmtId="10" fontId="8" fillId="0" borderId="9" xfId="0" applyNumberFormat="1" applyFont="1" applyBorder="1"/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" fontId="10" fillId="0" borderId="1" xfId="0" applyNumberFormat="1" applyFont="1" applyBorder="1"/>
    <xf numFmtId="10" fontId="8" fillId="0" borderId="1" xfId="0" applyNumberFormat="1" applyFont="1" applyBorder="1"/>
    <xf numFmtId="0" fontId="8" fillId="0" borderId="1" xfId="0" applyFont="1" applyBorder="1"/>
    <xf numFmtId="4" fontId="8" fillId="0" borderId="1" xfId="0" applyNumberFormat="1" applyFont="1" applyBorder="1"/>
    <xf numFmtId="4" fontId="8" fillId="0" borderId="0" xfId="0" applyNumberFormat="1" applyFont="1"/>
    <xf numFmtId="4" fontId="8" fillId="0" borderId="23" xfId="0" applyNumberFormat="1" applyFont="1" applyBorder="1"/>
    <xf numFmtId="0" fontId="8" fillId="0" borderId="3" xfId="0" applyFont="1" applyBorder="1"/>
    <xf numFmtId="4" fontId="8" fillId="0" borderId="3" xfId="0" applyNumberFormat="1" applyFont="1" applyBorder="1"/>
    <xf numFmtId="4" fontId="8" fillId="0" borderId="24" xfId="0" applyNumberFormat="1" applyFont="1" applyBorder="1"/>
    <xf numFmtId="10" fontId="8" fillId="0" borderId="6" xfId="2" applyNumberFormat="1" applyFont="1" applyBorder="1"/>
    <xf numFmtId="0" fontId="15" fillId="0" borderId="0" xfId="8" applyFont="1"/>
    <xf numFmtId="0" fontId="10" fillId="0" borderId="1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6" xfId="0" applyFont="1" applyBorder="1"/>
    <xf numFmtId="4" fontId="14" fillId="0" borderId="6" xfId="0" applyNumberFormat="1" applyFont="1" applyBorder="1"/>
    <xf numFmtId="4" fontId="14" fillId="0" borderId="6" xfId="0" applyNumberFormat="1" applyFont="1" applyBorder="1" applyAlignment="1">
      <alignment horizontal="right"/>
    </xf>
    <xf numFmtId="4" fontId="14" fillId="0" borderId="0" xfId="0" applyNumberFormat="1" applyFont="1" applyAlignment="1">
      <alignment horizontal="right"/>
    </xf>
    <xf numFmtId="168" fontId="8" fillId="0" borderId="2" xfId="1" applyNumberFormat="1" applyFont="1" applyBorder="1" applyAlignment="1"/>
    <xf numFmtId="168" fontId="8" fillId="0" borderId="2" xfId="1" applyNumberFormat="1" applyFont="1" applyFill="1" applyBorder="1" applyAlignment="1"/>
    <xf numFmtId="0" fontId="8" fillId="0" borderId="2" xfId="0" applyFont="1" applyBorder="1" applyAlignment="1">
      <alignment horizontal="left" vertical="center" wrapText="1"/>
    </xf>
    <xf numFmtId="10" fontId="8" fillId="0" borderId="2" xfId="2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4" fontId="8" fillId="0" borderId="2" xfId="0" applyNumberFormat="1" applyFont="1" applyBorder="1" applyAlignment="1">
      <alignment horizontal="center" vertical="center"/>
    </xf>
    <xf numFmtId="10" fontId="14" fillId="0" borderId="6" xfId="2" applyNumberFormat="1" applyFont="1" applyFill="1" applyBorder="1"/>
    <xf numFmtId="10" fontId="14" fillId="0" borderId="2" xfId="2" applyNumberFormat="1" applyFont="1" applyFill="1" applyBorder="1"/>
    <xf numFmtId="0" fontId="11" fillId="6" borderId="2" xfId="0" applyFont="1" applyFill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right"/>
    </xf>
    <xf numFmtId="10" fontId="14" fillId="0" borderId="2" xfId="0" applyNumberFormat="1" applyFont="1" applyBorder="1" applyAlignment="1">
      <alignment horizontal="right"/>
    </xf>
    <xf numFmtId="0" fontId="14" fillId="0" borderId="6" xfId="0" applyFont="1" applyBorder="1" applyAlignment="1">
      <alignment horizontal="left"/>
    </xf>
    <xf numFmtId="0" fontId="14" fillId="5" borderId="1" xfId="0" applyFont="1" applyFill="1" applyBorder="1" applyAlignment="1">
      <alignment horizontal="left"/>
    </xf>
    <xf numFmtId="4" fontId="14" fillId="5" borderId="1" xfId="0" applyNumberFormat="1" applyFont="1" applyFill="1" applyBorder="1"/>
    <xf numFmtId="10" fontId="14" fillId="5" borderId="1" xfId="0" applyNumberFormat="1" applyFont="1" applyFill="1" applyBorder="1" applyAlignment="1">
      <alignment horizontal="right"/>
    </xf>
    <xf numFmtId="10" fontId="14" fillId="5" borderId="2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left"/>
    </xf>
    <xf numFmtId="4" fontId="14" fillId="0" borderId="1" xfId="0" applyNumberFormat="1" applyFont="1" applyBorder="1"/>
    <xf numFmtId="0" fontId="14" fillId="0" borderId="1" xfId="0" applyFont="1" applyBorder="1"/>
    <xf numFmtId="10" fontId="14" fillId="5" borderId="1" xfId="2" applyNumberFormat="1" applyFont="1" applyFill="1" applyBorder="1" applyAlignment="1">
      <alignment horizontal="right"/>
    </xf>
    <xf numFmtId="10" fontId="14" fillId="5" borderId="2" xfId="2" applyNumberFormat="1" applyFont="1" applyFill="1" applyBorder="1" applyAlignment="1">
      <alignment horizontal="right"/>
    </xf>
    <xf numFmtId="0" fontId="14" fillId="0" borderId="3" xfId="0" applyFont="1" applyBorder="1"/>
    <xf numFmtId="10" fontId="14" fillId="0" borderId="3" xfId="0" applyNumberFormat="1" applyFont="1" applyBorder="1" applyAlignment="1">
      <alignment horizontal="right"/>
    </xf>
    <xf numFmtId="0" fontId="14" fillId="5" borderId="6" xfId="0" applyFont="1" applyFill="1" applyBorder="1" applyAlignment="1">
      <alignment horizontal="left" wrapText="1"/>
    </xf>
    <xf numFmtId="4" fontId="14" fillId="5" borderId="6" xfId="0" applyNumberFormat="1" applyFont="1" applyFill="1" applyBorder="1"/>
    <xf numFmtId="10" fontId="14" fillId="5" borderId="6" xfId="0" applyNumberFormat="1" applyFont="1" applyFill="1" applyBorder="1" applyAlignment="1">
      <alignment horizontal="right"/>
    </xf>
    <xf numFmtId="10" fontId="14" fillId="0" borderId="6" xfId="0" applyNumberFormat="1" applyFont="1" applyBorder="1" applyAlignment="1">
      <alignment horizontal="right"/>
    </xf>
    <xf numFmtId="0" fontId="14" fillId="0" borderId="2" xfId="0" applyFont="1" applyBorder="1"/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right"/>
    </xf>
    <xf numFmtId="0" fontId="11" fillId="4" borderId="10" xfId="0" applyFont="1" applyFill="1" applyBorder="1" applyAlignment="1">
      <alignment horizontal="center" vertical="center" wrapText="1"/>
    </xf>
    <xf numFmtId="10" fontId="14" fillId="6" borderId="2" xfId="0" applyNumberFormat="1" applyFont="1" applyFill="1" applyBorder="1" applyAlignment="1">
      <alignment horizontal="right"/>
    </xf>
    <xf numFmtId="10" fontId="14" fillId="6" borderId="2" xfId="2" applyNumberFormat="1" applyFont="1" applyFill="1" applyBorder="1" applyAlignment="1">
      <alignment horizontal="right"/>
    </xf>
    <xf numFmtId="0" fontId="11" fillId="4" borderId="25" xfId="0" applyFont="1" applyFill="1" applyBorder="1" applyAlignment="1">
      <alignment horizontal="center" vertical="center" wrapText="1"/>
    </xf>
    <xf numFmtId="0" fontId="8" fillId="6" borderId="0" xfId="0" applyFont="1" applyFill="1"/>
    <xf numFmtId="0" fontId="14" fillId="6" borderId="0" xfId="0" applyFont="1" applyFill="1" applyAlignment="1">
      <alignment horizontal="right"/>
    </xf>
    <xf numFmtId="0" fontId="14" fillId="6" borderId="0" xfId="0" applyFont="1" applyFill="1"/>
    <xf numFmtId="0" fontId="14" fillId="6" borderId="0" xfId="0" applyFont="1" applyFill="1" applyAlignment="1">
      <alignment vertical="top" wrapText="1"/>
    </xf>
    <xf numFmtId="2" fontId="14" fillId="0" borderId="0" xfId="0" applyNumberFormat="1" applyFont="1"/>
    <xf numFmtId="4" fontId="14" fillId="0" borderId="1" xfId="0" applyNumberFormat="1" applyFont="1" applyBorder="1" applyAlignment="1">
      <alignment horizontal="right"/>
    </xf>
    <xf numFmtId="0" fontId="14" fillId="0" borderId="23" xfId="0" applyFont="1" applyBorder="1" applyAlignment="1">
      <alignment horizontal="left"/>
    </xf>
    <xf numFmtId="43" fontId="14" fillId="0" borderId="6" xfId="1" applyFont="1" applyBorder="1"/>
    <xf numFmtId="43" fontId="14" fillId="0" borderId="6" xfId="1" applyFont="1" applyFill="1" applyBorder="1" applyAlignment="1">
      <alignment horizontal="right"/>
    </xf>
    <xf numFmtId="0" fontId="11" fillId="3" borderId="10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6" fillId="6" borderId="3" xfId="0" applyFont="1" applyFill="1" applyBorder="1" applyAlignment="1">
      <alignment horizontal="left"/>
    </xf>
    <xf numFmtId="4" fontId="8" fillId="6" borderId="1" xfId="0" applyNumberFormat="1" applyFont="1" applyFill="1" applyBorder="1"/>
    <xf numFmtId="10" fontId="8" fillId="6" borderId="1" xfId="0" applyNumberFormat="1" applyFont="1" applyFill="1" applyBorder="1"/>
    <xf numFmtId="165" fontId="8" fillId="6" borderId="1" xfId="0" applyNumberFormat="1" applyFont="1" applyFill="1" applyBorder="1"/>
    <xf numFmtId="164" fontId="8" fillId="6" borderId="0" xfId="0" applyNumberFormat="1" applyFont="1" applyFill="1"/>
    <xf numFmtId="0" fontId="8" fillId="6" borderId="6" xfId="0" applyFont="1" applyFill="1" applyBorder="1" applyAlignment="1">
      <alignment horizontal="left" wrapText="1"/>
    </xf>
    <xf numFmtId="4" fontId="8" fillId="6" borderId="5" xfId="0" applyNumberFormat="1" applyFont="1" applyFill="1" applyBorder="1"/>
    <xf numFmtId="4" fontId="8" fillId="6" borderId="9" xfId="0" applyNumberFormat="1" applyFont="1" applyFill="1" applyBorder="1"/>
    <xf numFmtId="4" fontId="8" fillId="6" borderId="3" xfId="0" applyNumberFormat="1" applyFont="1" applyFill="1" applyBorder="1"/>
    <xf numFmtId="10" fontId="8" fillId="6" borderId="3" xfId="0" applyNumberFormat="1" applyFont="1" applyFill="1" applyBorder="1"/>
    <xf numFmtId="165" fontId="8" fillId="6" borderId="3" xfId="0" applyNumberFormat="1" applyFont="1" applyFill="1" applyBorder="1"/>
    <xf numFmtId="4" fontId="8" fillId="6" borderId="14" xfId="0" applyNumberFormat="1" applyFont="1" applyFill="1" applyBorder="1"/>
    <xf numFmtId="4" fontId="8" fillId="6" borderId="6" xfId="0" applyNumberFormat="1" applyFont="1" applyFill="1" applyBorder="1"/>
    <xf numFmtId="10" fontId="8" fillId="6" borderId="6" xfId="0" applyNumberFormat="1" applyFont="1" applyFill="1" applyBorder="1"/>
    <xf numFmtId="165" fontId="8" fillId="6" borderId="6" xfId="0" applyNumberFormat="1" applyFont="1" applyFill="1" applyBorder="1"/>
    <xf numFmtId="0" fontId="8" fillId="6" borderId="2" xfId="0" applyFont="1" applyFill="1" applyBorder="1"/>
    <xf numFmtId="164" fontId="8" fillId="6" borderId="2" xfId="0" applyNumberFormat="1" applyFont="1" applyFill="1" applyBorder="1"/>
    <xf numFmtId="0" fontId="8" fillId="6" borderId="2" xfId="0" applyFont="1" applyFill="1" applyBorder="1" applyAlignment="1">
      <alignment wrapText="1"/>
    </xf>
    <xf numFmtId="0" fontId="8" fillId="6" borderId="2" xfId="0" applyFont="1" applyFill="1" applyBorder="1" applyAlignment="1">
      <alignment horizontal="center"/>
    </xf>
    <xf numFmtId="0" fontId="8" fillId="6" borderId="6" xfId="0" applyFont="1" applyFill="1" applyBorder="1" applyAlignment="1">
      <alignment wrapText="1"/>
    </xf>
    <xf numFmtId="4" fontId="8" fillId="6" borderId="0" xfId="0" applyNumberFormat="1" applyFont="1" applyFill="1"/>
    <xf numFmtId="0" fontId="8" fillId="6" borderId="0" xfId="0" applyFont="1" applyFill="1" applyAlignment="1">
      <alignment wrapText="1"/>
    </xf>
    <xf numFmtId="0" fontId="15" fillId="6" borderId="0" xfId="8" applyFont="1" applyFill="1"/>
    <xf numFmtId="10" fontId="8" fillId="0" borderId="0" xfId="2" applyNumberFormat="1" applyFont="1"/>
    <xf numFmtId="4" fontId="10" fillId="0" borderId="6" xfId="0" applyNumberFormat="1" applyFont="1" applyBorder="1" applyAlignment="1">
      <alignment horizontal="right" vertical="center"/>
    </xf>
    <xf numFmtId="4" fontId="14" fillId="0" borderId="6" xfId="0" applyNumberFormat="1" applyFont="1" applyBorder="1" applyAlignment="1">
      <alignment horizontal="right" vertical="center"/>
    </xf>
    <xf numFmtId="10" fontId="8" fillId="0" borderId="6" xfId="2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66" fontId="14" fillId="0" borderId="2" xfId="0" applyNumberFormat="1" applyFont="1" applyBorder="1" applyAlignment="1">
      <alignment horizontal="right" vertical="center"/>
    </xf>
    <xf numFmtId="0" fontId="18" fillId="0" borderId="2" xfId="0" applyFont="1" applyBorder="1"/>
    <xf numFmtId="0" fontId="19" fillId="0" borderId="2" xfId="0" applyFont="1" applyBorder="1"/>
    <xf numFmtId="0" fontId="19" fillId="0" borderId="0" xfId="0" applyFont="1"/>
    <xf numFmtId="0" fontId="8" fillId="0" borderId="2" xfId="3" applyFont="1"/>
    <xf numFmtId="0" fontId="20" fillId="6" borderId="2" xfId="0" applyFont="1" applyFill="1" applyBorder="1"/>
    <xf numFmtId="0" fontId="21" fillId="6" borderId="2" xfId="0" applyFont="1" applyFill="1" applyBorder="1"/>
    <xf numFmtId="165" fontId="19" fillId="0" borderId="0" xfId="0" applyNumberFormat="1" applyFont="1"/>
    <xf numFmtId="0" fontId="8" fillId="6" borderId="2" xfId="3" applyFont="1" applyFill="1"/>
    <xf numFmtId="0" fontId="12" fillId="6" borderId="16" xfId="0" applyFont="1" applyFill="1" applyBorder="1" applyAlignment="1">
      <alignment vertical="center" wrapText="1"/>
    </xf>
    <xf numFmtId="170" fontId="12" fillId="6" borderId="6" xfId="1" applyNumberFormat="1" applyFont="1" applyFill="1" applyBorder="1" applyAlignment="1">
      <alignment horizontal="center" vertical="center"/>
    </xf>
    <xf numFmtId="165" fontId="13" fillId="6" borderId="6" xfId="2" applyNumberFormat="1" applyFont="1" applyFill="1" applyBorder="1"/>
    <xf numFmtId="170" fontId="12" fillId="6" borderId="17" xfId="1" applyNumberFormat="1" applyFont="1" applyFill="1" applyBorder="1" applyAlignment="1">
      <alignment horizontal="center" vertical="center"/>
    </xf>
    <xf numFmtId="170" fontId="8" fillId="0" borderId="2" xfId="3" applyNumberFormat="1" applyFont="1"/>
    <xf numFmtId="170" fontId="8" fillId="6" borderId="2" xfId="3" applyNumberFormat="1" applyFont="1" applyFill="1"/>
    <xf numFmtId="0" fontId="12" fillId="6" borderId="18" xfId="0" applyFont="1" applyFill="1" applyBorder="1" applyAlignment="1">
      <alignment vertical="center" wrapText="1"/>
    </xf>
    <xf numFmtId="170" fontId="12" fillId="6" borderId="19" xfId="1" applyNumberFormat="1" applyFont="1" applyFill="1" applyBorder="1" applyAlignment="1">
      <alignment horizontal="center" vertical="center"/>
    </xf>
    <xf numFmtId="165" fontId="13" fillId="6" borderId="10" xfId="2" applyNumberFormat="1" applyFont="1" applyFill="1" applyBorder="1"/>
    <xf numFmtId="165" fontId="13" fillId="6" borderId="19" xfId="2" applyNumberFormat="1" applyFont="1" applyFill="1" applyBorder="1"/>
    <xf numFmtId="170" fontId="12" fillId="6" borderId="20" xfId="1" applyNumberFormat="1" applyFont="1" applyFill="1" applyBorder="1" applyAlignment="1">
      <alignment horizontal="center" vertical="center"/>
    </xf>
    <xf numFmtId="170" fontId="8" fillId="6" borderId="2" xfId="4" applyNumberFormat="1" applyFont="1" applyFill="1" applyBorder="1" applyAlignment="1">
      <alignment horizontal="center" vertical="center"/>
    </xf>
    <xf numFmtId="165" fontId="8" fillId="6" borderId="21" xfId="5" applyNumberFormat="1" applyFont="1" applyFill="1" applyBorder="1"/>
    <xf numFmtId="165" fontId="8" fillId="6" borderId="2" xfId="5" applyNumberFormat="1" applyFont="1" applyFill="1" applyBorder="1"/>
    <xf numFmtId="10" fontId="8" fillId="6" borderId="2" xfId="5" applyNumberFormat="1" applyFont="1" applyFill="1" applyBorder="1"/>
    <xf numFmtId="0" fontId="15" fillId="6" borderId="2" xfId="8" applyFont="1" applyFill="1" applyBorder="1"/>
    <xf numFmtId="0" fontId="8" fillId="2" borderId="11" xfId="0" applyFont="1" applyFill="1" applyBorder="1" applyAlignment="1">
      <alignment vertical="center" wrapText="1"/>
    </xf>
    <xf numFmtId="164" fontId="14" fillId="6" borderId="0" xfId="0" applyNumberFormat="1" applyFont="1" applyFill="1" applyAlignment="1">
      <alignment horizontal="right" vertical="center"/>
    </xf>
    <xf numFmtId="0" fontId="8" fillId="6" borderId="0" xfId="0" applyFont="1" applyFill="1" applyAlignme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/>
    <xf numFmtId="166" fontId="8" fillId="6" borderId="12" xfId="0" applyNumberFormat="1" applyFont="1" applyFill="1" applyBorder="1" applyAlignment="1">
      <alignment horizontal="left" vertical="center"/>
    </xf>
    <xf numFmtId="3" fontId="10" fillId="6" borderId="13" xfId="0" applyNumberFormat="1" applyFont="1" applyFill="1" applyBorder="1" applyAlignment="1">
      <alignment horizontal="right" vertical="center"/>
    </xf>
    <xf numFmtId="166" fontId="8" fillId="6" borderId="14" xfId="0" applyNumberFormat="1" applyFont="1" applyFill="1" applyBorder="1" applyAlignment="1">
      <alignment horizontal="right" vertical="center"/>
    </xf>
    <xf numFmtId="4" fontId="14" fillId="6" borderId="11" xfId="0" applyNumberFormat="1" applyFont="1" applyFill="1" applyBorder="1" applyAlignment="1">
      <alignment horizontal="right" vertical="center"/>
    </xf>
    <xf numFmtId="10" fontId="10" fillId="6" borderId="11" xfId="2" applyNumberFormat="1" applyFont="1" applyFill="1" applyBorder="1" applyAlignment="1">
      <alignment horizontal="right" vertical="center"/>
    </xf>
    <xf numFmtId="4" fontId="14" fillId="6" borderId="6" xfId="0" applyNumberFormat="1" applyFont="1" applyFill="1" applyBorder="1" applyAlignment="1">
      <alignment horizontal="right" vertical="center"/>
    </xf>
    <xf numFmtId="10" fontId="10" fillId="6" borderId="6" xfId="2" applyNumberFormat="1" applyFont="1" applyFill="1" applyBorder="1" applyAlignment="1">
      <alignment horizontal="right" vertical="center"/>
    </xf>
    <xf numFmtId="10" fontId="8" fillId="6" borderId="0" xfId="2" applyNumberFormat="1" applyFont="1" applyFill="1"/>
    <xf numFmtId="165" fontId="8" fillId="6" borderId="0" xfId="2" applyNumberFormat="1" applyFont="1" applyFill="1"/>
    <xf numFmtId="0" fontId="8" fillId="6" borderId="6" xfId="0" applyFont="1" applyFill="1" applyBorder="1" applyAlignment="1">
      <alignment vertical="center" wrapText="1"/>
    </xf>
    <xf numFmtId="0" fontId="17" fillId="6" borderId="7" xfId="0" applyFont="1" applyFill="1" applyBorder="1" applyAlignment="1">
      <alignment vertical="top"/>
    </xf>
    <xf numFmtId="0" fontId="8" fillId="6" borderId="7" xfId="0" applyFont="1" applyFill="1" applyBorder="1" applyAlignment="1">
      <alignment vertical="top"/>
    </xf>
    <xf numFmtId="3" fontId="8" fillId="6" borderId="0" xfId="0" applyNumberFormat="1" applyFont="1" applyFill="1"/>
    <xf numFmtId="43" fontId="8" fillId="6" borderId="6" xfId="1" applyFont="1" applyFill="1" applyBorder="1"/>
    <xf numFmtId="167" fontId="8" fillId="6" borderId="0" xfId="0" applyNumberFormat="1" applyFont="1" applyFill="1"/>
    <xf numFmtId="0" fontId="7" fillId="7" borderId="22" xfId="6" applyFont="1" applyAlignment="1">
      <alignment horizontal="right"/>
    </xf>
    <xf numFmtId="0" fontId="9" fillId="0" borderId="0" xfId="7" applyFont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4" fontId="8" fillId="0" borderId="6" xfId="0" applyNumberFormat="1" applyFont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14" fillId="0" borderId="15" xfId="0" applyFont="1" applyBorder="1" applyAlignment="1">
      <alignment horizontal="left"/>
    </xf>
    <xf numFmtId="0" fontId="8" fillId="6" borderId="2" xfId="0" applyFont="1" applyFill="1" applyBorder="1" applyAlignment="1">
      <alignment horizontal="left" wrapText="1"/>
    </xf>
    <xf numFmtId="0" fontId="8" fillId="6" borderId="0" xfId="0" applyFont="1" applyFill="1" applyAlignment="1">
      <alignment horizontal="left" vertical="center" wrapText="1"/>
    </xf>
    <xf numFmtId="0" fontId="14" fillId="6" borderId="0" xfId="0" applyFont="1" applyFill="1" applyAlignment="1">
      <alignment horizontal="left"/>
    </xf>
    <xf numFmtId="0" fontId="14" fillId="6" borderId="8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2" xfId="3" applyFont="1" applyFill="1" applyAlignment="1">
      <alignment horizontal="left" wrapText="1"/>
    </xf>
    <xf numFmtId="0" fontId="22" fillId="6" borderId="2" xfId="0" applyFont="1" applyFill="1" applyBorder="1" applyAlignment="1">
      <alignment horizontal="left"/>
    </xf>
    <xf numFmtId="0" fontId="23" fillId="8" borderId="37" xfId="0" applyFont="1" applyFill="1" applyBorder="1" applyAlignment="1">
      <alignment horizontal="center" vertical="center" wrapText="1"/>
    </xf>
    <xf numFmtId="0" fontId="23" fillId="8" borderId="38" xfId="0" applyFont="1" applyFill="1" applyBorder="1" applyAlignment="1">
      <alignment horizontal="center" vertical="center" wrapText="1"/>
    </xf>
    <xf numFmtId="0" fontId="23" fillId="8" borderId="39" xfId="0" applyFont="1" applyFill="1" applyBorder="1" applyAlignment="1">
      <alignment horizontal="center" vertical="center" wrapText="1"/>
    </xf>
    <xf numFmtId="0" fontId="23" fillId="8" borderId="35" xfId="0" applyFont="1" applyFill="1" applyBorder="1" applyAlignment="1">
      <alignment horizontal="center" vertical="center" wrapText="1"/>
    </xf>
    <xf numFmtId="0" fontId="23" fillId="8" borderId="36" xfId="0" applyFont="1" applyFill="1" applyBorder="1" applyAlignment="1">
      <alignment horizontal="center" vertical="center" wrapText="1"/>
    </xf>
    <xf numFmtId="0" fontId="23" fillId="8" borderId="11" xfId="0" applyFont="1" applyFill="1" applyBorder="1" applyAlignment="1">
      <alignment horizontal="center" vertical="center" wrapText="1"/>
    </xf>
    <xf numFmtId="0" fontId="23" fillId="8" borderId="26" xfId="0" applyFont="1" applyFill="1" applyBorder="1" applyAlignment="1">
      <alignment horizontal="center" vertical="center" wrapText="1"/>
    </xf>
    <xf numFmtId="0" fontId="23" fillId="8" borderId="32" xfId="0" applyFont="1" applyFill="1" applyBorder="1" applyAlignment="1">
      <alignment horizontal="center" vertical="center" wrapText="1"/>
    </xf>
    <xf numFmtId="0" fontId="23" fillId="8" borderId="28" xfId="0" applyFont="1" applyFill="1" applyBorder="1" applyAlignment="1">
      <alignment horizontal="center" vertical="center" wrapText="1"/>
    </xf>
    <xf numFmtId="0" fontId="23" fillId="8" borderId="33" xfId="0" applyFont="1" applyFill="1" applyBorder="1" applyAlignment="1">
      <alignment horizontal="center" vertical="center" wrapText="1"/>
    </xf>
    <xf numFmtId="0" fontId="23" fillId="8" borderId="30" xfId="0" applyFont="1" applyFill="1" applyBorder="1" applyAlignment="1">
      <alignment horizontal="center" vertical="center" wrapText="1"/>
    </xf>
    <xf numFmtId="0" fontId="23" fillId="8" borderId="34" xfId="0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23" fillId="8" borderId="29" xfId="0" applyFont="1" applyFill="1" applyBorder="1" applyAlignment="1">
      <alignment horizontal="center" vertical="center" wrapText="1"/>
    </xf>
    <xf numFmtId="0" fontId="23" fillId="8" borderId="31" xfId="0" applyFont="1" applyFill="1" applyBorder="1" applyAlignment="1">
      <alignment horizontal="center" vertical="center" wrapText="1"/>
    </xf>
    <xf numFmtId="0" fontId="24" fillId="0" borderId="6" xfId="0" applyFont="1" applyBorder="1"/>
    <xf numFmtId="0" fontId="8" fillId="0" borderId="0" xfId="0" applyFont="1" applyAlignment="1">
      <alignment horizontal="left" vertical="top" wrapText="1"/>
    </xf>
  </cellXfs>
  <cellStyles count="9">
    <cellStyle name="Hipervínculo" xfId="8" builtinId="8"/>
    <cellStyle name="Millares" xfId="1" builtinId="3"/>
    <cellStyle name="Millares 2" xfId="4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5" xr:uid="{00000000-0005-0000-0000-000006000000}"/>
    <cellStyle name="Salida" xfId="6" builtinId="21"/>
    <cellStyle name="Texto explicativo" xfId="7" builtinId="53"/>
  </cellStyles>
  <dxfs count="0"/>
  <tableStyles count="0" defaultTableStyle="TableStyleMedium2" defaultPivotStyle="PivotStyleLight16"/>
  <colors>
    <mruColors>
      <color rgb="FF800000"/>
      <color rgb="FF3C9B85"/>
      <color rgb="FF216358"/>
      <color rgb="FF0E312D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'Gráfica 1'!$H$15</c:f>
              <c:strCache>
                <c:ptCount val="1"/>
                <c:pt idx="0">
                  <c:v>Cuarto trimestre 2024</c:v>
                </c:pt>
              </c:strCache>
            </c:strRef>
          </c:tx>
          <c:spPr>
            <a:solidFill>
              <a:srgbClr val="0E312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1'!$G$16:$G$20</c:f>
              <c:strCache>
                <c:ptCount val="5"/>
                <c:pt idx="0">
                  <c:v>Secretaría de Seguridad Pública</c:v>
                </c:pt>
                <c:pt idx="1">
                  <c:v>Secretaría de Infraestructura</c:v>
                </c:pt>
                <c:pt idx="2">
                  <c:v>Secretaría de Bienestar</c:v>
                </c:pt>
                <c:pt idx="3">
                  <c:v>Secretaría de Planeación y Finanzas</c:v>
                </c:pt>
                <c:pt idx="4">
                  <c:v>Secretaría de Educación</c:v>
                </c:pt>
              </c:strCache>
            </c:strRef>
          </c:cat>
          <c:val>
            <c:numRef>
              <c:f>'Gráfica 1'!$H$16:$H$20</c:f>
              <c:numCache>
                <c:formatCode>#,##0.00</c:formatCode>
                <c:ptCount val="5"/>
                <c:pt idx="0">
                  <c:v>5131804.0644899998</c:v>
                </c:pt>
                <c:pt idx="1">
                  <c:v>14301988.293860001</c:v>
                </c:pt>
                <c:pt idx="2">
                  <c:v>14590991.231489999</c:v>
                </c:pt>
                <c:pt idx="3">
                  <c:v>16997348.448449999</c:v>
                </c:pt>
                <c:pt idx="4">
                  <c:v>44424455.451400004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7-4671-96F6-4E1BE5661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3707423"/>
        <c:axId val="1473710303"/>
      </c:barChart>
      <c:catAx>
        <c:axId val="14737074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s-MX"/>
          </a:p>
        </c:txPr>
        <c:crossAx val="1473710303"/>
        <c:crosses val="autoZero"/>
        <c:auto val="1"/>
        <c:lblAlgn val="ctr"/>
        <c:lblOffset val="100"/>
        <c:noMultiLvlLbl val="0"/>
      </c:catAx>
      <c:valAx>
        <c:axId val="1473710303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1473707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40157480314958E-2"/>
          <c:y val="6.643392009062675E-2"/>
          <c:w val="0.92758948351795012"/>
          <c:h val="0.75279041105957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2'!$H$11</c:f>
              <c:strCache>
                <c:ptCount val="1"/>
                <c:pt idx="0">
                  <c:v>Cuarto trimestre 2023</c:v>
                </c:pt>
              </c:strCache>
            </c:strRef>
          </c:tx>
          <c:spPr>
            <a:solidFill>
              <a:srgbClr val="3C9B8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5197740112994456E-3"/>
                  <c:y val="0.337414917790287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EE-4E23-87B2-832A9FD6B77E}"/>
                </c:ext>
              </c:extLst>
            </c:dLbl>
            <c:dLbl>
              <c:idx val="1"/>
              <c:layout>
                <c:manualLayout>
                  <c:x val="-5.6497175141243354E-3"/>
                  <c:y val="0.279629577784265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6C-463F-8572-86D3125FB656}"/>
                </c:ext>
              </c:extLst>
            </c:dLbl>
            <c:dLbl>
              <c:idx val="2"/>
              <c:layout>
                <c:manualLayout>
                  <c:x val="-1.1770986253836914E-3"/>
                  <c:y val="0.208668896656781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6C-463F-8572-86D3125FB6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2'!$G$12:$G$15</c:f>
              <c:strCache>
                <c:ptCount val="4"/>
                <c:pt idx="0">
                  <c:v>Desarrollo Social</c:v>
                </c:pt>
                <c:pt idx="1">
                  <c:v>Otras No Clasificadas en Funciones Anteriores</c:v>
                </c:pt>
                <c:pt idx="2">
                  <c:v>Gobierno</c:v>
                </c:pt>
                <c:pt idx="3">
                  <c:v>Desarrollo Económico</c:v>
                </c:pt>
              </c:strCache>
            </c:strRef>
          </c:cat>
          <c:val>
            <c:numRef>
              <c:f>'Gráfica 2'!$H$12:$H$15</c:f>
              <c:numCache>
                <c:formatCode>#,##0.00</c:formatCode>
                <c:ptCount val="4"/>
                <c:pt idx="0">
                  <c:v>73715309.937350005</c:v>
                </c:pt>
                <c:pt idx="1">
                  <c:v>25838643.257429998</c:v>
                </c:pt>
                <c:pt idx="2">
                  <c:v>22022278.688189998</c:v>
                </c:pt>
                <c:pt idx="3">
                  <c:v>5564464.1583699994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C-463F-8572-86D3125FB656}"/>
            </c:ext>
          </c:extLst>
        </c:ser>
        <c:ser>
          <c:idx val="1"/>
          <c:order val="1"/>
          <c:tx>
            <c:strRef>
              <c:f>'Gráfica 2'!$I$11</c:f>
              <c:strCache>
                <c:ptCount val="1"/>
                <c:pt idx="0">
                  <c:v>Cuarto trimestre 2024</c:v>
                </c:pt>
              </c:strCache>
            </c:strRef>
          </c:tx>
          <c:spPr>
            <a:solidFill>
              <a:srgbClr val="21635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2015659059566708E-3"/>
                  <c:y val="0.365457122794347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6C-463F-8572-86D3125FB656}"/>
                </c:ext>
              </c:extLst>
            </c:dLbl>
            <c:dLbl>
              <c:idx val="1"/>
              <c:layout>
                <c:manualLayout>
                  <c:x val="-2.5422839094265759E-3"/>
                  <c:y val="0.319465735430823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6C-463F-8572-86D3125FB656}"/>
                </c:ext>
              </c:extLst>
            </c:dLbl>
            <c:dLbl>
              <c:idx val="2"/>
              <c:layout>
                <c:manualLayout>
                  <c:x val="2.2598870056497176E-3"/>
                  <c:y val="0.200785404464606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6C-463F-8572-86D3125FB656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6C-463F-8572-86D3125FB6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2'!$G$12:$G$15</c:f>
              <c:strCache>
                <c:ptCount val="4"/>
                <c:pt idx="0">
                  <c:v>Desarrollo Social</c:v>
                </c:pt>
                <c:pt idx="1">
                  <c:v>Otras No Clasificadas en Funciones Anteriores</c:v>
                </c:pt>
                <c:pt idx="2">
                  <c:v>Gobierno</c:v>
                </c:pt>
                <c:pt idx="3">
                  <c:v>Desarrollo Económico</c:v>
                </c:pt>
              </c:strCache>
            </c:strRef>
          </c:cat>
          <c:val>
            <c:numRef>
              <c:f>'Gráfica 2'!$I$12:$I$15</c:f>
              <c:numCache>
                <c:formatCode>#,##0.00</c:formatCode>
                <c:ptCount val="4"/>
                <c:pt idx="0">
                  <c:v>76992789.234209999</c:v>
                </c:pt>
                <c:pt idx="1">
                  <c:v>26591943.134469997</c:v>
                </c:pt>
                <c:pt idx="2">
                  <c:v>19530273.905560002</c:v>
                </c:pt>
                <c:pt idx="3">
                  <c:v>8986719.2270599995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6C-463F-8572-86D3125FB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6871823"/>
        <c:axId val="1156874223"/>
      </c:barChart>
      <c:catAx>
        <c:axId val="115687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s-MX"/>
          </a:p>
        </c:txPr>
        <c:crossAx val="1156874223"/>
        <c:crosses val="autoZero"/>
        <c:auto val="1"/>
        <c:lblAlgn val="ctr"/>
        <c:lblOffset val="100"/>
        <c:noMultiLvlLbl val="0"/>
      </c:catAx>
      <c:valAx>
        <c:axId val="115687422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156871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034948173851151"/>
          <c:y val="2.6340417970551117E-2"/>
          <c:w val="0.40811459584501092"/>
          <c:h val="0.18272998978984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latin typeface="Poppins" panose="00000500000000000000" pitchFamily="2" charset="0"/>
          <a:cs typeface="Poppins" panose="000005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970817994790178"/>
          <c:y val="4.2483660130718956E-2"/>
          <c:w val="0.30820181563865939"/>
          <c:h val="0.872957130358705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'Gráfica 3'!$V$14</c:f>
              <c:strCache>
                <c:ptCount val="1"/>
                <c:pt idx="0">
                  <c:v>Segundo trimestre                  2023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3'!$U$15:$U$19</c:f>
              <c:strCache>
                <c:ptCount val="5"/>
                <c:pt idx="0">
                  <c:v>Amortizacion de la Deuda y Disminucion de Pasivos</c:v>
                </c:pt>
                <c:pt idx="1">
                  <c:v>Pensiones Y Jubilaciones</c:v>
                </c:pt>
                <c:pt idx="2">
                  <c:v>Gasto de Capital</c:v>
                </c:pt>
                <c:pt idx="3">
                  <c:v>Participaciones</c:v>
                </c:pt>
                <c:pt idx="4">
                  <c:v>Gasto Corriente</c:v>
                </c:pt>
              </c:strCache>
            </c:strRef>
          </c:cat>
          <c:val>
            <c:numRef>
              <c:f>'Gráfica 3'!$V$15:$V$19</c:f>
              <c:numCache>
                <c:formatCode>#,##0.00</c:formatCode>
                <c:ptCount val="5"/>
                <c:pt idx="0">
                  <c:v>119270.44954</c:v>
                </c:pt>
                <c:pt idx="1">
                  <c:v>32119.182199999999</c:v>
                </c:pt>
                <c:pt idx="2">
                  <c:v>2638124.8933099997</c:v>
                </c:pt>
                <c:pt idx="3">
                  <c:v>5497338.6652799994</c:v>
                </c:pt>
                <c:pt idx="4">
                  <c:v>43275696.380010001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F-4D33-BF34-D5CB2F0B341A}"/>
            </c:ext>
          </c:extLst>
        </c:ser>
        <c:ser>
          <c:idx val="1"/>
          <c:order val="1"/>
          <c:tx>
            <c:strRef>
              <c:f>'Gráfica 3'!$W$14</c:f>
              <c:strCache>
                <c:ptCount val="1"/>
                <c:pt idx="0">
                  <c:v>Segundo trimestre                  2024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3'!$U$15:$U$19</c:f>
              <c:strCache>
                <c:ptCount val="5"/>
                <c:pt idx="0">
                  <c:v>Amortizacion de la Deuda y Disminucion de Pasivos</c:v>
                </c:pt>
                <c:pt idx="1">
                  <c:v>Pensiones Y Jubilaciones</c:v>
                </c:pt>
                <c:pt idx="2">
                  <c:v>Gasto de Capital</c:v>
                </c:pt>
                <c:pt idx="3">
                  <c:v>Participaciones</c:v>
                </c:pt>
                <c:pt idx="4">
                  <c:v>Gasto Corriente</c:v>
                </c:pt>
              </c:strCache>
            </c:strRef>
          </c:cat>
          <c:val>
            <c:numRef>
              <c:f>'Gráfica 3'!$W$15:$W$19</c:f>
              <c:numCache>
                <c:formatCode>#,##0.00</c:formatCode>
                <c:ptCount val="5"/>
                <c:pt idx="0">
                  <c:v>137092.967</c:v>
                </c:pt>
                <c:pt idx="1">
                  <c:v>145067.50030000001</c:v>
                </c:pt>
                <c:pt idx="2">
                  <c:v>5235436.5209999997</c:v>
                </c:pt>
                <c:pt idx="3">
                  <c:v>6385847.7541000005</c:v>
                </c:pt>
                <c:pt idx="4">
                  <c:v>44462046.3314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7F-4D33-BF34-D5CB2F0B3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9640655"/>
        <c:axId val="299646895"/>
      </c:barChart>
      <c:catAx>
        <c:axId val="2996406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s-MX"/>
          </a:p>
        </c:txPr>
        <c:crossAx val="299646895"/>
        <c:crosses val="autoZero"/>
        <c:auto val="1"/>
        <c:lblAlgn val="ctr"/>
        <c:lblOffset val="100"/>
        <c:noMultiLvlLbl val="0"/>
      </c:catAx>
      <c:valAx>
        <c:axId val="299646895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299640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214550784826921"/>
          <c:y val="0.27481575832432709"/>
          <c:w val="0.29077127108849476"/>
          <c:h val="0.25449385003345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'Gráfica 3'!$C$21</c:f>
              <c:strCache>
                <c:ptCount val="1"/>
                <c:pt idx="0">
                  <c:v>Cuarto trimestre 2023</c:v>
                </c:pt>
              </c:strCache>
            </c:strRef>
          </c:tx>
          <c:spPr>
            <a:solidFill>
              <a:srgbClr val="21635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3'!$B$22:$B$26</c:f>
              <c:strCache>
                <c:ptCount val="5"/>
                <c:pt idx="0">
                  <c:v>Pensiones y Jubilaciones</c:v>
                </c:pt>
                <c:pt idx="1">
                  <c:v>Amortizacion de la Deuda y Disminución de Pasivos</c:v>
                </c:pt>
                <c:pt idx="2">
                  <c:v>Participaciones</c:v>
                </c:pt>
                <c:pt idx="3">
                  <c:v>Gasto de Capital</c:v>
                </c:pt>
                <c:pt idx="4">
                  <c:v>Gasto Corriente</c:v>
                </c:pt>
              </c:strCache>
            </c:strRef>
          </c:cat>
          <c:val>
            <c:numRef>
              <c:f>'Gráfica 3'!$C$22:$C$26</c:f>
              <c:numCache>
                <c:formatCode>_(* #,##0.00_);_(* \(#,##0.00\);_(* "-"??_);_(@_)</c:formatCode>
                <c:ptCount val="5"/>
                <c:pt idx="0">
                  <c:v>180862.57921</c:v>
                </c:pt>
                <c:pt idx="1">
                  <c:v>247138.86749</c:v>
                </c:pt>
                <c:pt idx="2">
                  <c:v>11706435.281040002</c:v>
                </c:pt>
                <c:pt idx="3">
                  <c:v>11303964.738030002</c:v>
                </c:pt>
                <c:pt idx="4">
                  <c:v>103702294.57557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4-456B-9842-8783EBCC6928}"/>
            </c:ext>
          </c:extLst>
        </c:ser>
        <c:ser>
          <c:idx val="1"/>
          <c:order val="1"/>
          <c:tx>
            <c:strRef>
              <c:f>'Gráfica 3'!$D$21</c:f>
              <c:strCache>
                <c:ptCount val="1"/>
                <c:pt idx="0">
                  <c:v>Cuarto trimestre 2024</c:v>
                </c:pt>
              </c:strCache>
            </c:strRef>
          </c:tx>
          <c:spPr>
            <a:solidFill>
              <a:srgbClr val="3C9B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3'!$B$22:$B$26</c:f>
              <c:strCache>
                <c:ptCount val="5"/>
                <c:pt idx="0">
                  <c:v>Pensiones y Jubilaciones</c:v>
                </c:pt>
                <c:pt idx="1">
                  <c:v>Amortizacion de la Deuda y Disminución de Pasivos</c:v>
                </c:pt>
                <c:pt idx="2">
                  <c:v>Participaciones</c:v>
                </c:pt>
                <c:pt idx="3">
                  <c:v>Gasto de Capital</c:v>
                </c:pt>
                <c:pt idx="4">
                  <c:v>Gasto Corriente</c:v>
                </c:pt>
              </c:strCache>
            </c:strRef>
          </c:cat>
          <c:val>
            <c:numRef>
              <c:f>'Gráfica 3'!$D$22:$D$26</c:f>
              <c:numCache>
                <c:formatCode>_(* #,##0.00_);_(* \(#,##0.00\);_(* "-"??_);_(@_)</c:formatCode>
                <c:ptCount val="5"/>
                <c:pt idx="0">
                  <c:v>189716.52922999999</c:v>
                </c:pt>
                <c:pt idx="1">
                  <c:v>284083.21557</c:v>
                </c:pt>
                <c:pt idx="2">
                  <c:v>12099105.021509999</c:v>
                </c:pt>
                <c:pt idx="3">
                  <c:v>17786601.07762</c:v>
                </c:pt>
                <c:pt idx="4">
                  <c:v>101742219.65737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D4-456B-9842-8783EBCC69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63213535"/>
        <c:axId val="663219359"/>
      </c:barChart>
      <c:catAx>
        <c:axId val="663213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s-MX"/>
          </a:p>
        </c:txPr>
        <c:crossAx val="663219359"/>
        <c:crosses val="autoZero"/>
        <c:auto val="1"/>
        <c:lblAlgn val="ctr"/>
        <c:lblOffset val="100"/>
        <c:noMultiLvlLbl val="0"/>
      </c:catAx>
      <c:valAx>
        <c:axId val="663219359"/>
        <c:scaling>
          <c:orientation val="minMax"/>
        </c:scaling>
        <c:delete val="1"/>
        <c:axPos val="b"/>
        <c:numFmt formatCode="_(* #,##0.00_);_(* \(#,##0.00\);_(* &quot;-&quot;??_);_(@_)" sourceLinked="1"/>
        <c:majorTickMark val="none"/>
        <c:minorTickMark val="none"/>
        <c:tickLblPos val="nextTo"/>
        <c:crossAx val="663213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'Gráfica 4'!$B$14</c:f>
              <c:strCache>
                <c:ptCount val="1"/>
                <c:pt idx="0">
                  <c:v>Deuda Directa</c:v>
                </c:pt>
              </c:strCache>
            </c:strRef>
          </c:tx>
          <c:spPr>
            <a:solidFill>
              <a:srgbClr val="0E312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4.389574759945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71-49E5-9E52-C418951479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4'!$C$12:$D$12</c:f>
              <c:strCache>
                <c:ptCount val="2"/>
                <c:pt idx="0">
                  <c:v>Saldo al 31 de diciembre de 2023a/</c:v>
                </c:pt>
                <c:pt idx="1">
                  <c:v>Saldo al 31 de diciembre de 2024</c:v>
                </c:pt>
              </c:strCache>
            </c:strRef>
          </c:cat>
          <c:val>
            <c:numRef>
              <c:f>'Gráfica 4'!$C$14:$D$14</c:f>
              <c:numCache>
                <c:formatCode>#,##0.00</c:formatCode>
                <c:ptCount val="2"/>
                <c:pt idx="0">
                  <c:v>4337175.8</c:v>
                </c:pt>
                <c:pt idx="1">
                  <c:v>4053092.6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E-4393-B6BA-C159CA57B0D9}"/>
            </c:ext>
          </c:extLst>
        </c:ser>
        <c:ser>
          <c:idx val="1"/>
          <c:order val="1"/>
          <c:tx>
            <c:strRef>
              <c:f>'Gráfica 4'!$B$15</c:f>
              <c:strCache>
                <c:ptCount val="1"/>
                <c:pt idx="0">
                  <c:v>Deuda Avalada o Contingente</c:v>
                </c:pt>
              </c:strCache>
            </c:strRef>
          </c:tx>
          <c:spPr>
            <a:solidFill>
              <a:srgbClr val="21635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4'!$C$12:$D$12</c:f>
              <c:strCache>
                <c:ptCount val="2"/>
                <c:pt idx="0">
                  <c:v>Saldo al 31 de diciembre de 2023a/</c:v>
                </c:pt>
                <c:pt idx="1">
                  <c:v>Saldo al 31 de diciembre de 2024</c:v>
                </c:pt>
              </c:strCache>
            </c:strRef>
          </c:cat>
          <c:val>
            <c:numRef>
              <c:f>'Gráfica 4'!$C$15:$D$15</c:f>
              <c:numCache>
                <c:formatCode>#,##0.00</c:formatCode>
                <c:ptCount val="2"/>
                <c:pt idx="0">
                  <c:v>952612.8</c:v>
                </c:pt>
                <c:pt idx="1">
                  <c:v>765303.3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FE-4393-B6BA-C159CA57B0D9}"/>
            </c:ext>
          </c:extLst>
        </c:ser>
        <c:ser>
          <c:idx val="2"/>
          <c:order val="2"/>
          <c:tx>
            <c:strRef>
              <c:f>'Gráfica 4'!$B$16</c:f>
              <c:strCache>
                <c:ptCount val="1"/>
                <c:pt idx="0">
                  <c:v>Bonos Cupón Cero</c:v>
                </c:pt>
              </c:strCache>
            </c:strRef>
          </c:tx>
          <c:spPr>
            <a:solidFill>
              <a:srgbClr val="3C9B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4'!$C$12:$D$12</c:f>
              <c:strCache>
                <c:ptCount val="2"/>
                <c:pt idx="0">
                  <c:v>Saldo al 31 de diciembre de 2023a/</c:v>
                </c:pt>
                <c:pt idx="1">
                  <c:v>Saldo al 31 de diciembre de 2024</c:v>
                </c:pt>
              </c:strCache>
            </c:strRef>
          </c:cat>
          <c:val>
            <c:numRef>
              <c:f>'Gráfica 4'!$C$16:$D$16</c:f>
              <c:numCache>
                <c:formatCode>#,##0.00</c:formatCode>
                <c:ptCount val="2"/>
                <c:pt idx="0">
                  <c:v>603981</c:v>
                </c:pt>
                <c:pt idx="1">
                  <c:v>557071.19999999995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FE-4393-B6BA-C159CA57B0D9}"/>
            </c:ext>
          </c:extLst>
        </c:ser>
        <c:ser>
          <c:idx val="3"/>
          <c:order val="3"/>
          <c:tx>
            <c:strRef>
              <c:f>'Gráfica 4'!$B$17</c:f>
              <c:strCache>
                <c:ptCount val="1"/>
                <c:pt idx="0">
                  <c:v>Deuda No Avalada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646090534979424E-2"/>
                </c:manualLayout>
              </c:layout>
              <c:tx>
                <c:rich>
                  <a:bodyPr/>
                  <a:lstStyle/>
                  <a:p>
                    <a:fld id="{F45DCC4C-AFC0-4F40-9E7A-5F8CB4C8660F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MX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371-49E5-9E52-C418951479CE}"/>
                </c:ext>
              </c:extLst>
            </c:dLbl>
            <c:dLbl>
              <c:idx val="1"/>
              <c:layout>
                <c:manualLayout>
                  <c:x val="0"/>
                  <c:y val="-3.017832647462277E-2"/>
                </c:manualLayout>
              </c:layout>
              <c:tx>
                <c:rich>
                  <a:bodyPr/>
                  <a:lstStyle/>
                  <a:p>
                    <a:fld id="{2C3A0367-A90E-4D69-8458-465D6F2A2532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MX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371-49E5-9E52-C418951479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4'!$C$12:$D$12</c:f>
              <c:strCache>
                <c:ptCount val="2"/>
                <c:pt idx="0">
                  <c:v>Saldo al 31 de diciembre de 2023a/</c:v>
                </c:pt>
                <c:pt idx="1">
                  <c:v>Saldo al 31 de diciembre de 2024</c:v>
                </c:pt>
              </c:strCache>
            </c:strRef>
          </c:cat>
          <c:val>
            <c:numRef>
              <c:f>'Gráfica 4'!$C$17:$D$17</c:f>
              <c:numCache>
                <c:formatCode>#,##0.00</c:formatCode>
                <c:ptCount val="2"/>
                <c:pt idx="0">
                  <c:v>37947.699999999997</c:v>
                </c:pt>
                <c:pt idx="1">
                  <c:v>29206.3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FE-4393-B6BA-C159CA57B0D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75591743"/>
        <c:axId val="1475581183"/>
      </c:barChart>
      <c:catAx>
        <c:axId val="1475591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s-MX"/>
          </a:p>
        </c:txPr>
        <c:crossAx val="1475581183"/>
        <c:crosses val="autoZero"/>
        <c:auto val="1"/>
        <c:lblAlgn val="ctr"/>
        <c:lblOffset val="100"/>
        <c:noMultiLvlLbl val="0"/>
      </c:catAx>
      <c:valAx>
        <c:axId val="147558118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475591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654844</xdr:colOff>
      <xdr:row>7</xdr:row>
      <xdr:rowOff>86826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93819" cy="12869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523025</xdr:colOff>
      <xdr:row>6</xdr:row>
      <xdr:rowOff>128895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5825" cy="1271895"/>
        </a:xfrm>
        <a:prstGeom prst="rect">
          <a:avLst/>
        </a:prstGeom>
      </xdr:spPr>
    </xdr:pic>
    <xdr:clientData/>
  </xdr:twoCellAnchor>
  <xdr:twoCellAnchor>
    <xdr:from>
      <xdr:col>5</xdr:col>
      <xdr:colOff>581025</xdr:colOff>
      <xdr:row>0</xdr:row>
      <xdr:rowOff>0</xdr:rowOff>
    </xdr:from>
    <xdr:to>
      <xdr:col>6</xdr:col>
      <xdr:colOff>1407512</xdr:colOff>
      <xdr:row>4</xdr:row>
      <xdr:rowOff>182724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743825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635987</xdr:colOff>
      <xdr:row>2</xdr:row>
      <xdr:rowOff>287499</xdr:rowOff>
    </xdr:to>
    <xdr:sp macro="" textlink="">
      <xdr:nvSpPr>
        <xdr:cNvPr id="2" name="Rectá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410450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437300</xdr:colOff>
      <xdr:row>6</xdr:row>
      <xdr:rowOff>128895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5825" cy="1271895"/>
        </a:xfrm>
        <a:prstGeom prst="rect">
          <a:avLst/>
        </a:prstGeom>
      </xdr:spPr>
    </xdr:pic>
    <xdr:clientData/>
  </xdr:twoCellAnchor>
  <xdr:twoCellAnchor>
    <xdr:from>
      <xdr:col>4</xdr:col>
      <xdr:colOff>333375</xdr:colOff>
      <xdr:row>0</xdr:row>
      <xdr:rowOff>0</xdr:rowOff>
    </xdr:from>
    <xdr:to>
      <xdr:col>6</xdr:col>
      <xdr:colOff>178787</xdr:colOff>
      <xdr:row>4</xdr:row>
      <xdr:rowOff>182724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581900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513500</xdr:colOff>
      <xdr:row>6</xdr:row>
      <xdr:rowOff>128895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5825" cy="1271895"/>
        </a:xfrm>
        <a:prstGeom prst="rect">
          <a:avLst/>
        </a:prstGeom>
      </xdr:spPr>
    </xdr:pic>
    <xdr:clientData/>
  </xdr:twoCellAnchor>
  <xdr:twoCellAnchor>
    <xdr:from>
      <xdr:col>7</xdr:col>
      <xdr:colOff>447675</xdr:colOff>
      <xdr:row>0</xdr:row>
      <xdr:rowOff>0</xdr:rowOff>
    </xdr:from>
    <xdr:to>
      <xdr:col>10</xdr:col>
      <xdr:colOff>283562</xdr:colOff>
      <xdr:row>4</xdr:row>
      <xdr:rowOff>182724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620000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84875</xdr:colOff>
      <xdr:row>7</xdr:row>
      <xdr:rowOff>71745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5825" cy="127189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5</xdr:col>
      <xdr:colOff>1045562</xdr:colOff>
      <xdr:row>5</xdr:row>
      <xdr:rowOff>87474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600950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38099</xdr:colOff>
      <xdr:row>22</xdr:row>
      <xdr:rowOff>52387</xdr:rowOff>
    </xdr:from>
    <xdr:to>
      <xdr:col>12</xdr:col>
      <xdr:colOff>628649</xdr:colOff>
      <xdr:row>38</xdr:row>
      <xdr:rowOff>66675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570650</xdr:colOff>
      <xdr:row>7</xdr:row>
      <xdr:rowOff>71745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5825" cy="1271895"/>
        </a:xfrm>
        <a:prstGeom prst="rect">
          <a:avLst/>
        </a:prstGeom>
      </xdr:spPr>
    </xdr:pic>
    <xdr:clientData/>
  </xdr:twoCellAnchor>
  <xdr:twoCellAnchor>
    <xdr:from>
      <xdr:col>4</xdr:col>
      <xdr:colOff>504825</xdr:colOff>
      <xdr:row>0</xdr:row>
      <xdr:rowOff>0</xdr:rowOff>
    </xdr:from>
    <xdr:to>
      <xdr:col>6</xdr:col>
      <xdr:colOff>559787</xdr:colOff>
      <xdr:row>5</xdr:row>
      <xdr:rowOff>87474</xdr:rowOff>
    </xdr:to>
    <xdr:sp macro="" textlink="">
      <xdr:nvSpPr>
        <xdr:cNvPr id="4" name="Rectá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620000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22</xdr:row>
      <xdr:rowOff>57149</xdr:rowOff>
    </xdr:from>
    <xdr:to>
      <xdr:col>11</xdr:col>
      <xdr:colOff>590550</xdr:colOff>
      <xdr:row>35</xdr:row>
      <xdr:rowOff>180974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646850</xdr:colOff>
      <xdr:row>6</xdr:row>
      <xdr:rowOff>128895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5825" cy="1271895"/>
        </a:xfrm>
        <a:prstGeom prst="rect">
          <a:avLst/>
        </a:prstGeom>
      </xdr:spPr>
    </xdr:pic>
    <xdr:clientData/>
  </xdr:twoCellAnchor>
  <xdr:twoCellAnchor>
    <xdr:from>
      <xdr:col>10</xdr:col>
      <xdr:colOff>666750</xdr:colOff>
      <xdr:row>0</xdr:row>
      <xdr:rowOff>0</xdr:rowOff>
    </xdr:from>
    <xdr:to>
      <xdr:col>12</xdr:col>
      <xdr:colOff>721712</xdr:colOff>
      <xdr:row>4</xdr:row>
      <xdr:rowOff>182724</xdr:rowOff>
    </xdr:to>
    <xdr:sp macro="" textlink="">
      <xdr:nvSpPr>
        <xdr:cNvPr id="5" name="Rectángul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7705725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904874</xdr:colOff>
      <xdr:row>11</xdr:row>
      <xdr:rowOff>428625</xdr:rowOff>
    </xdr:from>
    <xdr:to>
      <xdr:col>23</xdr:col>
      <xdr:colOff>380999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47624</xdr:colOff>
      <xdr:row>26</xdr:row>
      <xdr:rowOff>114300</xdr:rowOff>
    </xdr:from>
    <xdr:to>
      <xdr:col>2</xdr:col>
      <xdr:colOff>990600</xdr:colOff>
      <xdr:row>34</xdr:row>
      <xdr:rowOff>342900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237275</xdr:colOff>
      <xdr:row>6</xdr:row>
      <xdr:rowOff>128895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5825" cy="1271895"/>
        </a:xfrm>
        <a:prstGeom prst="rect">
          <a:avLst/>
        </a:prstGeom>
      </xdr:spPr>
    </xdr:pic>
    <xdr:clientData/>
  </xdr:twoCellAnchor>
  <xdr:twoCellAnchor>
    <xdr:from>
      <xdr:col>4</xdr:col>
      <xdr:colOff>238125</xdr:colOff>
      <xdr:row>0</xdr:row>
      <xdr:rowOff>0</xdr:rowOff>
    </xdr:from>
    <xdr:to>
      <xdr:col>6</xdr:col>
      <xdr:colOff>283562</xdr:colOff>
      <xdr:row>4</xdr:row>
      <xdr:rowOff>182724</xdr:rowOff>
    </xdr:to>
    <xdr:sp macro="" textlink="">
      <xdr:nvSpPr>
        <xdr:cNvPr id="5" name="Rectángul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7686675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1018325</xdr:colOff>
      <xdr:row>6</xdr:row>
      <xdr:rowOff>128895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5825" cy="1271895"/>
        </a:xfrm>
        <a:prstGeom prst="rect">
          <a:avLst/>
        </a:prstGeom>
      </xdr:spPr>
    </xdr:pic>
    <xdr:clientData/>
  </xdr:twoCellAnchor>
  <xdr:twoCellAnchor>
    <xdr:from>
      <xdr:col>4</xdr:col>
      <xdr:colOff>1019175</xdr:colOff>
      <xdr:row>0</xdr:row>
      <xdr:rowOff>0</xdr:rowOff>
    </xdr:from>
    <xdr:to>
      <xdr:col>7</xdr:col>
      <xdr:colOff>455012</xdr:colOff>
      <xdr:row>4</xdr:row>
      <xdr:rowOff>182724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7686675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9</xdr:row>
      <xdr:rowOff>123826</xdr:rowOff>
    </xdr:from>
    <xdr:to>
      <xdr:col>13</xdr:col>
      <xdr:colOff>19050</xdr:colOff>
      <xdr:row>18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132500</xdr:colOff>
      <xdr:row>6</xdr:row>
      <xdr:rowOff>128895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5825" cy="127189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8</xdr:col>
      <xdr:colOff>54962</xdr:colOff>
      <xdr:row>4</xdr:row>
      <xdr:rowOff>182724</xdr:rowOff>
    </xdr:to>
    <xdr:sp macro="" textlink="">
      <xdr:nvSpPr>
        <xdr:cNvPr id="4" name="Rectá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7553325" y="0"/>
          <a:ext cx="1979012" cy="944724"/>
        </a:xfrm>
        <a:prstGeom prst="rect">
          <a:avLst/>
        </a:prstGeom>
        <a:solidFill>
          <a:srgbClr val="5F1B2D"/>
        </a:solidFill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200"/>
            <a:t>ÍNDICE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disciplinafinanciera.hacienda.gob.mx/es/DISCIPLINA_FINANCIERA/Entidades_Federativas_2024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itaipue.org.mx/documentos/LIEPEF_2024.pdf" TargetMode="External"/><Relationship Id="rId1" Type="http://schemas.openxmlformats.org/officeDocument/2006/relationships/hyperlink" Target="https://lgcg.puebla.gob.mx/images/informacion-periodica/Estado_Analitico_de_Ingresos_Detallado_4to_Trimestre_2024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lgcg.puebla.gob.mx/images/estados-analiticos-del-presupuesto-de-egresos/15.-Clas_Administrativa_Poderes_diciembre_1.xls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lgcg.puebla.gob.mx/images/estados-analiticos-del-presupuesto-de-egresos/16.-Clas_Finalidad_y_Funcion_diciembre_1.xls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lgcg.puebla.gob.mx/images/estados-analiticos-del-presupuesto-de-egresos/11.-Clas_Objeto_Gasto_diciembre_1.xls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E31"/>
  <sheetViews>
    <sheetView showGridLines="0" tabSelected="1" zoomScaleNormal="100" zoomScaleSheetLayoutView="100" workbookViewId="0">
      <selection activeCell="A9" sqref="A9:E9"/>
    </sheetView>
  </sheetViews>
  <sheetFormatPr baseColWidth="10" defaultRowHeight="13.5" x14ac:dyDescent="0.25"/>
  <cols>
    <col min="1" max="1" width="10.28515625" style="1" bestFit="1" customWidth="1"/>
    <col min="2" max="2" width="2.5703125" style="1" customWidth="1"/>
    <col min="3" max="3" width="69.85546875" style="1" customWidth="1"/>
    <col min="4" max="16384" width="11.42578125" style="1"/>
  </cols>
  <sheetData>
    <row r="8" spans="1:5" ht="16.5" x14ac:dyDescent="0.3">
      <c r="A8" s="180" t="s">
        <v>230</v>
      </c>
      <c r="B8" s="180"/>
      <c r="C8" s="180"/>
      <c r="D8" s="180"/>
      <c r="E8" s="180"/>
    </row>
    <row r="9" spans="1:5" ht="15" x14ac:dyDescent="0.25">
      <c r="A9" s="181" t="s">
        <v>209</v>
      </c>
      <c r="B9" s="181"/>
      <c r="C9" s="181"/>
      <c r="D9" s="181"/>
      <c r="E9" s="181"/>
    </row>
    <row r="11" spans="1:5" x14ac:dyDescent="0.25">
      <c r="A11" s="1" t="s">
        <v>192</v>
      </c>
    </row>
    <row r="12" spans="1:5" ht="40.5" x14ac:dyDescent="0.25">
      <c r="A12" s="2" t="s">
        <v>196</v>
      </c>
      <c r="B12" s="3"/>
      <c r="C12" s="4" t="s">
        <v>193</v>
      </c>
    </row>
    <row r="13" spans="1:5" x14ac:dyDescent="0.25">
      <c r="C13" s="5"/>
    </row>
    <row r="14" spans="1:5" ht="40.5" x14ac:dyDescent="0.25">
      <c r="A14" s="2" t="s">
        <v>194</v>
      </c>
      <c r="C14" s="6" t="s">
        <v>195</v>
      </c>
    </row>
    <row r="15" spans="1:5" x14ac:dyDescent="0.25">
      <c r="A15" s="2"/>
      <c r="C15" s="5"/>
    </row>
    <row r="16" spans="1:5" ht="54" x14ac:dyDescent="0.25">
      <c r="A16" s="2" t="s">
        <v>20</v>
      </c>
      <c r="C16" s="6" t="s">
        <v>197</v>
      </c>
    </row>
    <row r="17" spans="1:3" x14ac:dyDescent="0.25">
      <c r="A17" s="2"/>
      <c r="C17" s="5"/>
    </row>
    <row r="18" spans="1:3" ht="40.5" x14ac:dyDescent="0.25">
      <c r="A18" s="2" t="s">
        <v>199</v>
      </c>
      <c r="C18" s="6" t="s">
        <v>200</v>
      </c>
    </row>
    <row r="19" spans="1:3" x14ac:dyDescent="0.25">
      <c r="A19" s="2"/>
      <c r="C19" s="5"/>
    </row>
    <row r="20" spans="1:3" ht="40.5" x14ac:dyDescent="0.25">
      <c r="A20" s="2" t="s">
        <v>201</v>
      </c>
      <c r="C20" s="6" t="s">
        <v>202</v>
      </c>
    </row>
    <row r="21" spans="1:3" x14ac:dyDescent="0.25">
      <c r="A21" s="2"/>
      <c r="C21" s="5"/>
    </row>
    <row r="22" spans="1:3" ht="40.5" x14ac:dyDescent="0.25">
      <c r="A22" s="2" t="s">
        <v>203</v>
      </c>
      <c r="C22" s="6" t="s">
        <v>204</v>
      </c>
    </row>
    <row r="23" spans="1:3" x14ac:dyDescent="0.25">
      <c r="A23" s="2"/>
      <c r="C23" s="5"/>
    </row>
    <row r="24" spans="1:3" ht="40.5" x14ac:dyDescent="0.25">
      <c r="A24" s="2" t="s">
        <v>198</v>
      </c>
      <c r="C24" s="6" t="s">
        <v>205</v>
      </c>
    </row>
    <row r="25" spans="1:3" x14ac:dyDescent="0.25">
      <c r="A25" s="2"/>
      <c r="C25" s="5"/>
    </row>
    <row r="26" spans="1:3" ht="40.5" x14ac:dyDescent="0.25">
      <c r="A26" s="2" t="s">
        <v>207</v>
      </c>
      <c r="C26" s="6" t="s">
        <v>206</v>
      </c>
    </row>
    <row r="27" spans="1:3" x14ac:dyDescent="0.25">
      <c r="A27" s="2"/>
      <c r="C27" s="5"/>
    </row>
    <row r="28" spans="1:3" ht="40.5" x14ac:dyDescent="0.25">
      <c r="A28" s="2" t="s">
        <v>36</v>
      </c>
      <c r="C28" s="6" t="s">
        <v>208</v>
      </c>
    </row>
    <row r="29" spans="1:3" x14ac:dyDescent="0.25">
      <c r="A29" s="2"/>
      <c r="C29" s="5"/>
    </row>
    <row r="30" spans="1:3" x14ac:dyDescent="0.25">
      <c r="C30" s="6"/>
    </row>
    <row r="31" spans="1:3" x14ac:dyDescent="0.25">
      <c r="A31" s="1" t="s">
        <v>224</v>
      </c>
      <c r="C31" s="6" t="s">
        <v>225</v>
      </c>
    </row>
  </sheetData>
  <mergeCells count="2">
    <mergeCell ref="A8:E8"/>
    <mergeCell ref="A9:E9"/>
  </mergeCells>
  <hyperlinks>
    <hyperlink ref="C12" location="'Cuadro 1'!A1" display="'Cuadro 1'!A1" xr:uid="{00000000-0004-0000-0000-000000000000}"/>
    <hyperlink ref="C14" location="'Cuadro 2'!A1" display="'Cuadro 2'!A1" xr:uid="{00000000-0004-0000-0000-000001000000}"/>
    <hyperlink ref="C16" location="'Cuadro 3'!A1" display="'Cuadro 3'!A1" xr:uid="{00000000-0004-0000-0000-000002000000}"/>
    <hyperlink ref="C18" location="'Gráfica 1'!A1" display="'Gráfica 1'!A1" xr:uid="{00000000-0004-0000-0000-000003000000}"/>
    <hyperlink ref="C20" location="'Gráfica 2'!A1" display="'Gráfica 2'!A1" xr:uid="{00000000-0004-0000-0000-000004000000}"/>
    <hyperlink ref="C22" location="'Gráfica 3'!A1" display="'Gráfica 3'!A1" xr:uid="{00000000-0004-0000-0000-000005000000}"/>
    <hyperlink ref="C24" location="'Cuadro 4'!A1" display="'Cuadro 4'!A1" xr:uid="{00000000-0004-0000-0000-000006000000}"/>
    <hyperlink ref="C26" location="'Gráfica 4'!A1" display="'Gráfica 4'!A1" xr:uid="{00000000-0004-0000-0000-000007000000}"/>
    <hyperlink ref="C28" location="'Cuadro 5'!A1" display="'Cuadro 5'!A1" xr:uid="{00000000-0004-0000-0000-000008000000}"/>
    <hyperlink ref="C31" location="SA_4TO!A1" display="Resultado del Sistema de Alertas para Puebla" xr:uid="{00000000-0004-0000-0000-000009000000}"/>
  </hyperlinks>
  <pageMargins left="0.7" right="0.7" top="0.75" bottom="0.75" header="0.3" footer="0.3"/>
  <pageSetup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7:J1002"/>
  <sheetViews>
    <sheetView showGridLines="0" zoomScaleNormal="100" workbookViewId="0">
      <selection activeCell="B10" sqref="B10:D10"/>
    </sheetView>
  </sheetViews>
  <sheetFormatPr baseColWidth="10" defaultColWidth="14.42578125" defaultRowHeight="15" customHeight="1" x14ac:dyDescent="0.25"/>
  <cols>
    <col min="1" max="1" width="14.42578125" style="94"/>
    <col min="2" max="2" width="30.7109375" style="94" customWidth="1"/>
    <col min="3" max="4" width="19.85546875" style="94" customWidth="1"/>
    <col min="5" max="5" width="22.5703125" style="94" customWidth="1"/>
    <col min="6" max="6" width="17.28515625" style="94" customWidth="1"/>
    <col min="7" max="7" width="43.28515625" style="94" customWidth="1"/>
    <col min="8" max="8" width="22.42578125" style="94" customWidth="1"/>
    <col min="9" max="9" width="26.140625" style="94" customWidth="1"/>
    <col min="10" max="10" width="18.140625" style="94" customWidth="1"/>
    <col min="11" max="11" width="10.7109375" style="94" customWidth="1"/>
    <col min="12" max="12" width="18.5703125" style="94" customWidth="1"/>
    <col min="13" max="24" width="10.7109375" style="94" customWidth="1"/>
    <col min="25" max="16384" width="14.42578125" style="94"/>
  </cols>
  <sheetData>
    <row r="7" spans="2:9" ht="13.5" x14ac:dyDescent="0.25">
      <c r="B7" s="205" t="s">
        <v>36</v>
      </c>
      <c r="C7" s="205"/>
      <c r="D7" s="205"/>
      <c r="E7" s="161"/>
    </row>
    <row r="8" spans="2:9" ht="13.5" x14ac:dyDescent="0.25">
      <c r="B8" s="162" t="s">
        <v>35</v>
      </c>
      <c r="E8" s="163"/>
    </row>
    <row r="9" spans="2:9" ht="13.5" x14ac:dyDescent="0.25">
      <c r="B9" s="205" t="s">
        <v>248</v>
      </c>
      <c r="C9" s="205"/>
      <c r="D9" s="205"/>
      <c r="E9" s="163"/>
    </row>
    <row r="10" spans="2:9" ht="13.5" x14ac:dyDescent="0.25">
      <c r="B10" s="204" t="s">
        <v>0</v>
      </c>
      <c r="C10" s="204"/>
      <c r="D10" s="204"/>
    </row>
    <row r="11" spans="2:9" ht="40.5" x14ac:dyDescent="0.25">
      <c r="B11" s="7" t="s">
        <v>1</v>
      </c>
      <c r="C11" s="7" t="s">
        <v>136</v>
      </c>
      <c r="D11" s="7" t="s">
        <v>37</v>
      </c>
      <c r="E11" s="164"/>
    </row>
    <row r="12" spans="2:9" ht="15.75" x14ac:dyDescent="0.25">
      <c r="B12" s="165" t="s">
        <v>229</v>
      </c>
      <c r="C12" s="166">
        <v>825850000</v>
      </c>
      <c r="D12" s="167"/>
    </row>
    <row r="13" spans="2:9" ht="13.5" x14ac:dyDescent="0.25">
      <c r="B13" s="160" t="s">
        <v>38</v>
      </c>
      <c r="C13" s="168">
        <f>+C14+C15+C16</f>
        <v>5375467.1000000006</v>
      </c>
      <c r="D13" s="169">
        <f>C13/$C$12</f>
        <v>6.5090114427559494E-3</v>
      </c>
      <c r="E13" s="168"/>
      <c r="G13" s="125"/>
      <c r="H13" s="125"/>
      <c r="I13" s="125"/>
    </row>
    <row r="14" spans="2:9" ht="13.5" x14ac:dyDescent="0.25">
      <c r="B14" s="132" t="s">
        <v>39</v>
      </c>
      <c r="C14" s="170">
        <v>4053092.6</v>
      </c>
      <c r="D14" s="171">
        <f>C14/$C$12</f>
        <v>4.9077830114427562E-3</v>
      </c>
      <c r="E14" s="172"/>
      <c r="F14" s="173"/>
      <c r="G14" s="173"/>
      <c r="H14" s="173"/>
      <c r="I14" s="172"/>
    </row>
    <row r="15" spans="2:9" ht="13.5" x14ac:dyDescent="0.25">
      <c r="B15" s="174" t="s">
        <v>41</v>
      </c>
      <c r="C15" s="170">
        <v>765303.3</v>
      </c>
      <c r="D15" s="171">
        <f>C15/$C$12</f>
        <v>9.2668559665798876E-4</v>
      </c>
    </row>
    <row r="16" spans="2:9" ht="13.5" x14ac:dyDescent="0.25">
      <c r="B16" s="132" t="s">
        <v>40</v>
      </c>
      <c r="C16" s="170">
        <v>557071.19999999995</v>
      </c>
      <c r="D16" s="171">
        <f>C16/$C$12</f>
        <v>6.7454283465520366E-4</v>
      </c>
    </row>
    <row r="17" spans="2:10" ht="15.75" x14ac:dyDescent="0.25">
      <c r="B17" s="175" t="s">
        <v>246</v>
      </c>
      <c r="C17" s="176"/>
      <c r="D17" s="176"/>
      <c r="E17" s="125"/>
    </row>
    <row r="18" spans="2:10" ht="15" customHeight="1" x14ac:dyDescent="0.25">
      <c r="B18" s="94" t="s">
        <v>247</v>
      </c>
      <c r="J18" s="172"/>
    </row>
    <row r="19" spans="2:10" ht="15" customHeight="1" x14ac:dyDescent="0.25">
      <c r="E19" s="177"/>
    </row>
    <row r="20" spans="2:10" ht="27" x14ac:dyDescent="0.25">
      <c r="B20" s="7" t="s">
        <v>105</v>
      </c>
      <c r="C20" s="7" t="s">
        <v>137</v>
      </c>
      <c r="D20" s="7" t="s">
        <v>138</v>
      </c>
    </row>
    <row r="21" spans="2:10" ht="28.5" customHeight="1" x14ac:dyDescent="0.25">
      <c r="B21" s="124" t="s">
        <v>106</v>
      </c>
      <c r="C21" s="178">
        <v>7783124.4400000004</v>
      </c>
      <c r="D21" s="178">
        <f>+C21/1000</f>
        <v>7783.1244400000005</v>
      </c>
    </row>
    <row r="22" spans="2:10" ht="21" customHeight="1" x14ac:dyDescent="0.25">
      <c r="B22" s="124" t="s">
        <v>107</v>
      </c>
      <c r="C22" s="178">
        <v>21423202</v>
      </c>
      <c r="D22" s="178">
        <f>+C22/1000</f>
        <v>21423.202000000001</v>
      </c>
    </row>
    <row r="23" spans="2:10" ht="24.75" customHeight="1" x14ac:dyDescent="0.25">
      <c r="B23" s="124" t="s">
        <v>102</v>
      </c>
      <c r="C23" s="178">
        <f>SUM(C21:C22)</f>
        <v>29206326.440000001</v>
      </c>
      <c r="D23" s="178">
        <f>+C23/1000</f>
        <v>29206.326440000001</v>
      </c>
      <c r="F23" s="172"/>
    </row>
    <row r="24" spans="2:10" ht="26.25" customHeight="1" x14ac:dyDescent="0.25">
      <c r="F24" s="172"/>
    </row>
    <row r="25" spans="2:10" ht="22.5" customHeight="1" x14ac:dyDescent="0.25">
      <c r="B25" s="94" t="s">
        <v>212</v>
      </c>
    </row>
    <row r="26" spans="2:10" ht="20.25" customHeight="1" x14ac:dyDescent="0.25">
      <c r="B26" s="94" t="s">
        <v>222</v>
      </c>
    </row>
    <row r="27" spans="2:10" ht="23.25" customHeight="1" x14ac:dyDescent="0.25">
      <c r="G27" s="179"/>
      <c r="H27" s="125"/>
    </row>
    <row r="28" spans="2:10" ht="22.5" customHeight="1" x14ac:dyDescent="0.25">
      <c r="F28" s="125"/>
      <c r="H28" s="179"/>
    </row>
    <row r="29" spans="2:10" ht="24" customHeight="1" x14ac:dyDescent="0.25"/>
    <row r="30" spans="2:10" ht="19.5" customHeight="1" x14ac:dyDescent="0.25"/>
    <row r="31" spans="2:10" ht="23.25" customHeight="1" x14ac:dyDescent="0.25"/>
    <row r="32" spans="2:10" ht="29.25" customHeight="1" x14ac:dyDescent="0.25"/>
    <row r="33" ht="30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3">
    <mergeCell ref="B10:D10"/>
    <mergeCell ref="B9:D9"/>
    <mergeCell ref="B7:D7"/>
  </mergeCells>
  <pageMargins left="0.7" right="0.7" top="0.75" bottom="0.75" header="0" footer="0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FC86"/>
  <sheetViews>
    <sheetView showGridLines="0" zoomScaleNormal="100" workbookViewId="0">
      <selection activeCell="I10" sqref="I10"/>
    </sheetView>
  </sheetViews>
  <sheetFormatPr baseColWidth="10" defaultColWidth="0" defaultRowHeight="0" customHeight="1" zeroHeight="1" x14ac:dyDescent="0.25"/>
  <cols>
    <col min="1" max="1" width="30.5703125" style="139" customWidth="1"/>
    <col min="2" max="8" width="20.140625" style="139" customWidth="1"/>
    <col min="9" max="9" width="24.5703125" style="139" customWidth="1"/>
    <col min="10" max="16383" width="20.140625" style="139" hidden="1"/>
    <col min="16384" max="16384" width="2.140625" style="139" customWidth="1"/>
  </cols>
  <sheetData>
    <row r="1" spans="1:9" ht="25.5" customHeight="1" x14ac:dyDescent="0.35">
      <c r="A1" s="136" t="s">
        <v>226</v>
      </c>
      <c r="B1" s="137"/>
      <c r="C1" s="137"/>
      <c r="D1" s="138"/>
      <c r="E1" s="138"/>
      <c r="F1" s="138"/>
      <c r="G1" s="137"/>
      <c r="H1" s="138"/>
    </row>
    <row r="2" spans="1:9" ht="26.25" x14ac:dyDescent="0.35">
      <c r="A2" s="140" t="s">
        <v>154</v>
      </c>
      <c r="B2" s="137"/>
      <c r="C2" s="137"/>
      <c r="D2" s="138"/>
      <c r="E2" s="138"/>
      <c r="F2" s="138"/>
      <c r="G2" s="137"/>
      <c r="H2" s="138"/>
    </row>
    <row r="3" spans="1:9" ht="23.25" customHeight="1" x14ac:dyDescent="0.35">
      <c r="A3" s="141" t="s">
        <v>155</v>
      </c>
      <c r="B3" s="138"/>
      <c r="C3" s="138"/>
      <c r="D3" s="138"/>
      <c r="E3" s="138"/>
      <c r="F3" s="138"/>
      <c r="G3" s="138"/>
      <c r="H3" s="142"/>
    </row>
    <row r="4" spans="1:9" s="143" customFormat="1" ht="15" customHeight="1" thickBot="1" x14ac:dyDescent="0.4">
      <c r="A4" s="207"/>
      <c r="B4" s="207"/>
      <c r="C4" s="207"/>
      <c r="D4" s="207"/>
      <c r="E4" s="207"/>
      <c r="F4" s="207"/>
      <c r="G4" s="207"/>
      <c r="H4" s="207"/>
    </row>
    <row r="5" spans="1:9" ht="19.899999999999999" customHeight="1" thickTop="1" x14ac:dyDescent="0.25">
      <c r="A5" s="208" t="s">
        <v>156</v>
      </c>
      <c r="B5" s="211" t="s">
        <v>154</v>
      </c>
      <c r="C5" s="214" t="s">
        <v>157</v>
      </c>
      <c r="D5" s="215"/>
      <c r="E5" s="214" t="s">
        <v>158</v>
      </c>
      <c r="F5" s="215"/>
      <c r="G5" s="214" t="s">
        <v>159</v>
      </c>
      <c r="H5" s="220"/>
    </row>
    <row r="6" spans="1:9" ht="27" customHeight="1" x14ac:dyDescent="0.25">
      <c r="A6" s="209"/>
      <c r="B6" s="212"/>
      <c r="C6" s="216"/>
      <c r="D6" s="217"/>
      <c r="E6" s="216"/>
      <c r="F6" s="217"/>
      <c r="G6" s="216"/>
      <c r="H6" s="221"/>
    </row>
    <row r="7" spans="1:9" ht="51" customHeight="1" x14ac:dyDescent="0.25">
      <c r="A7" s="210"/>
      <c r="B7" s="213"/>
      <c r="C7" s="218"/>
      <c r="D7" s="219"/>
      <c r="E7" s="218"/>
      <c r="F7" s="219"/>
      <c r="G7" s="218"/>
      <c r="H7" s="222"/>
    </row>
    <row r="8" spans="1:9" ht="16.5" x14ac:dyDescent="0.25">
      <c r="A8" s="144" t="s">
        <v>160</v>
      </c>
      <c r="B8" s="145">
        <v>1</v>
      </c>
      <c r="C8" s="146">
        <v>0.219</v>
      </c>
      <c r="D8" s="145">
        <v>1</v>
      </c>
      <c r="E8" s="146">
        <v>3.5999999999999997E-2</v>
      </c>
      <c r="F8" s="145">
        <v>1</v>
      </c>
      <c r="G8" s="146">
        <v>-1.4999999999999999E-2</v>
      </c>
      <c r="H8" s="147">
        <v>1</v>
      </c>
      <c r="I8" s="148"/>
    </row>
    <row r="9" spans="1:9" ht="16.5" x14ac:dyDescent="0.25">
      <c r="A9" s="144" t="s">
        <v>161</v>
      </c>
      <c r="B9" s="145">
        <v>1</v>
      </c>
      <c r="C9" s="146">
        <v>0.46300000000000002</v>
      </c>
      <c r="D9" s="145">
        <v>1</v>
      </c>
      <c r="E9" s="146">
        <v>5.8000000000000003E-2</v>
      </c>
      <c r="F9" s="145">
        <v>1</v>
      </c>
      <c r="G9" s="146">
        <v>1.7000000000000001E-2</v>
      </c>
      <c r="H9" s="147">
        <v>1</v>
      </c>
      <c r="I9" s="148"/>
    </row>
    <row r="10" spans="1:9" ht="16.5" x14ac:dyDescent="0.25">
      <c r="A10" s="144" t="s">
        <v>162</v>
      </c>
      <c r="B10" s="145">
        <v>1</v>
      </c>
      <c r="C10" s="146">
        <v>0.183</v>
      </c>
      <c r="D10" s="145">
        <v>1</v>
      </c>
      <c r="E10" s="146">
        <v>3.3000000000000002E-2</v>
      </c>
      <c r="F10" s="145">
        <v>1</v>
      </c>
      <c r="G10" s="146">
        <v>-0.09</v>
      </c>
      <c r="H10" s="147">
        <v>1</v>
      </c>
      <c r="I10" s="148"/>
    </row>
    <row r="11" spans="1:9" ht="16.5" x14ac:dyDescent="0.25">
      <c r="A11" s="144" t="s">
        <v>163</v>
      </c>
      <c r="B11" s="145">
        <v>1</v>
      </c>
      <c r="C11" s="146">
        <v>0.20100000000000001</v>
      </c>
      <c r="D11" s="145">
        <v>1</v>
      </c>
      <c r="E11" s="146">
        <v>3.1E-2</v>
      </c>
      <c r="F11" s="145">
        <v>1</v>
      </c>
      <c r="G11" s="146">
        <v>-0.2</v>
      </c>
      <c r="H11" s="147">
        <v>1</v>
      </c>
      <c r="I11" s="148"/>
    </row>
    <row r="12" spans="1:9" ht="16.5" x14ac:dyDescent="0.25">
      <c r="A12" s="144" t="s">
        <v>164</v>
      </c>
      <c r="B12" s="145">
        <v>2</v>
      </c>
      <c r="C12" s="146">
        <v>1.1180000000000001</v>
      </c>
      <c r="D12" s="145">
        <v>2</v>
      </c>
      <c r="E12" s="146">
        <v>0.13500000000000001</v>
      </c>
      <c r="F12" s="145">
        <v>2</v>
      </c>
      <c r="G12" s="146">
        <v>-2.3E-2</v>
      </c>
      <c r="H12" s="147">
        <v>1</v>
      </c>
      <c r="I12" s="148"/>
    </row>
    <row r="13" spans="1:9" ht="16.5" x14ac:dyDescent="0.25">
      <c r="A13" s="144" t="s">
        <v>165</v>
      </c>
      <c r="B13" s="145">
        <v>1</v>
      </c>
      <c r="C13" s="146">
        <v>0.51800000000000002</v>
      </c>
      <c r="D13" s="145">
        <v>1</v>
      </c>
      <c r="E13" s="146">
        <v>7.4999999999999997E-2</v>
      </c>
      <c r="F13" s="145">
        <v>1</v>
      </c>
      <c r="G13" s="146">
        <v>-1E-3</v>
      </c>
      <c r="H13" s="147">
        <v>1</v>
      </c>
      <c r="I13" s="148"/>
    </row>
    <row r="14" spans="1:9" s="143" customFormat="1" ht="16.5" x14ac:dyDescent="0.25">
      <c r="A14" s="144" t="s">
        <v>166</v>
      </c>
      <c r="B14" s="145">
        <v>1</v>
      </c>
      <c r="C14" s="146">
        <v>0.4</v>
      </c>
      <c r="D14" s="145">
        <v>1</v>
      </c>
      <c r="E14" s="146">
        <v>5.7000000000000002E-2</v>
      </c>
      <c r="F14" s="145">
        <v>1</v>
      </c>
      <c r="G14" s="146">
        <v>-5.6000000000000001E-2</v>
      </c>
      <c r="H14" s="147">
        <v>1</v>
      </c>
      <c r="I14" s="149"/>
    </row>
    <row r="15" spans="1:9" ht="16.5" x14ac:dyDescent="0.25">
      <c r="A15" s="144" t="s">
        <v>167</v>
      </c>
      <c r="B15" s="145">
        <v>1</v>
      </c>
      <c r="C15" s="146">
        <v>0.90900000000000003</v>
      </c>
      <c r="D15" s="145">
        <v>1</v>
      </c>
      <c r="E15" s="146">
        <v>7.8E-2</v>
      </c>
      <c r="F15" s="145">
        <v>2</v>
      </c>
      <c r="G15" s="146">
        <v>2.1000000000000001E-2</v>
      </c>
      <c r="H15" s="147">
        <v>1</v>
      </c>
      <c r="I15" s="148"/>
    </row>
    <row r="16" spans="1:9" ht="16.5" x14ac:dyDescent="0.25">
      <c r="A16" s="144" t="s">
        <v>168</v>
      </c>
      <c r="B16" s="145">
        <v>1</v>
      </c>
      <c r="C16" s="146">
        <v>0.45400000000000001</v>
      </c>
      <c r="D16" s="145">
        <v>1</v>
      </c>
      <c r="E16" s="146">
        <v>6.6000000000000003E-2</v>
      </c>
      <c r="F16" s="145">
        <v>1</v>
      </c>
      <c r="G16" s="146">
        <v>-0.15</v>
      </c>
      <c r="H16" s="147">
        <v>1</v>
      </c>
      <c r="I16" s="148"/>
    </row>
    <row r="17" spans="1:9" ht="16.5" x14ac:dyDescent="0.25">
      <c r="A17" s="144" t="s">
        <v>169</v>
      </c>
      <c r="B17" s="145">
        <v>1</v>
      </c>
      <c r="C17" s="146">
        <v>0.53900000000000003</v>
      </c>
      <c r="D17" s="145">
        <v>1</v>
      </c>
      <c r="E17" s="146">
        <v>0.10100000000000001</v>
      </c>
      <c r="F17" s="145">
        <v>2</v>
      </c>
      <c r="G17" s="146">
        <v>4.8000000000000001E-2</v>
      </c>
      <c r="H17" s="147">
        <v>1</v>
      </c>
      <c r="I17" s="148"/>
    </row>
    <row r="18" spans="1:9" ht="16.5" x14ac:dyDescent="0.25">
      <c r="A18" s="144" t="s">
        <v>170</v>
      </c>
      <c r="B18" s="145">
        <v>1</v>
      </c>
      <c r="C18" s="146">
        <v>0.22800000000000001</v>
      </c>
      <c r="D18" s="145">
        <v>1</v>
      </c>
      <c r="E18" s="146">
        <v>4.8000000000000001E-2</v>
      </c>
      <c r="F18" s="145">
        <v>1</v>
      </c>
      <c r="G18" s="146">
        <v>-0.16500000000000001</v>
      </c>
      <c r="H18" s="147">
        <v>1</v>
      </c>
      <c r="I18" s="148"/>
    </row>
    <row r="19" spans="1:9" ht="16.5" x14ac:dyDescent="0.25">
      <c r="A19" s="144" t="s">
        <v>171</v>
      </c>
      <c r="B19" s="145">
        <v>1</v>
      </c>
      <c r="C19" s="146">
        <v>0.17199999999999999</v>
      </c>
      <c r="D19" s="145">
        <v>1</v>
      </c>
      <c r="E19" s="146">
        <v>2.5999999999999999E-2</v>
      </c>
      <c r="F19" s="145">
        <v>1</v>
      </c>
      <c r="G19" s="146">
        <v>0.10199999999999999</v>
      </c>
      <c r="H19" s="147">
        <v>2</v>
      </c>
      <c r="I19" s="148"/>
    </row>
    <row r="20" spans="1:9" ht="16.5" x14ac:dyDescent="0.25">
      <c r="A20" s="144" t="s">
        <v>172</v>
      </c>
      <c r="B20" s="145">
        <v>1</v>
      </c>
      <c r="C20" s="146">
        <v>0.11600000000000001</v>
      </c>
      <c r="D20" s="145">
        <v>1</v>
      </c>
      <c r="E20" s="146">
        <v>2.9000000000000001E-2</v>
      </c>
      <c r="F20" s="145">
        <v>1</v>
      </c>
      <c r="G20" s="146">
        <v>-0.17699999999999999</v>
      </c>
      <c r="H20" s="147">
        <v>1</v>
      </c>
      <c r="I20" s="148"/>
    </row>
    <row r="21" spans="1:9" ht="16.5" x14ac:dyDescent="0.25">
      <c r="A21" s="144" t="s">
        <v>173</v>
      </c>
      <c r="B21" s="145">
        <v>1</v>
      </c>
      <c r="C21" s="146">
        <v>0.308</v>
      </c>
      <c r="D21" s="145">
        <v>1</v>
      </c>
      <c r="E21" s="146">
        <v>4.4999999999999998E-2</v>
      </c>
      <c r="F21" s="145">
        <v>1</v>
      </c>
      <c r="G21" s="146">
        <v>-1.2E-2</v>
      </c>
      <c r="H21" s="147">
        <v>1</v>
      </c>
      <c r="I21" s="148"/>
    </row>
    <row r="22" spans="1:9" ht="16.5" x14ac:dyDescent="0.25">
      <c r="A22" s="144" t="s">
        <v>174</v>
      </c>
      <c r="B22" s="145">
        <v>1</v>
      </c>
      <c r="C22" s="146">
        <v>0.33700000000000002</v>
      </c>
      <c r="D22" s="145">
        <v>1</v>
      </c>
      <c r="E22" s="146">
        <v>4.3999999999999997E-2</v>
      </c>
      <c r="F22" s="145">
        <v>1</v>
      </c>
      <c r="G22" s="146">
        <v>-3.2000000000000001E-2</v>
      </c>
      <c r="H22" s="147">
        <v>1</v>
      </c>
      <c r="I22" s="148"/>
    </row>
    <row r="23" spans="1:9" ht="16.5" x14ac:dyDescent="0.25">
      <c r="A23" s="144" t="s">
        <v>175</v>
      </c>
      <c r="B23" s="145">
        <v>1</v>
      </c>
      <c r="C23" s="146">
        <v>0.52900000000000003</v>
      </c>
      <c r="D23" s="145">
        <v>1</v>
      </c>
      <c r="E23" s="146">
        <v>6.7000000000000004E-2</v>
      </c>
      <c r="F23" s="145">
        <v>1</v>
      </c>
      <c r="G23" s="146">
        <v>3.1E-2</v>
      </c>
      <c r="H23" s="147">
        <v>1</v>
      </c>
      <c r="I23" s="148"/>
    </row>
    <row r="24" spans="1:9" ht="16.5" x14ac:dyDescent="0.25">
      <c r="A24" s="144" t="s">
        <v>176</v>
      </c>
      <c r="B24" s="145">
        <v>1</v>
      </c>
      <c r="C24" s="146">
        <v>0.4</v>
      </c>
      <c r="D24" s="145">
        <v>1</v>
      </c>
      <c r="E24" s="146">
        <v>5.3999999999999999E-2</v>
      </c>
      <c r="F24" s="145">
        <v>1</v>
      </c>
      <c r="G24" s="146">
        <v>-7.0000000000000001E-3</v>
      </c>
      <c r="H24" s="147">
        <v>1</v>
      </c>
      <c r="I24" s="148"/>
    </row>
    <row r="25" spans="1:9" ht="16.5" x14ac:dyDescent="0.25">
      <c r="A25" s="144" t="s">
        <v>177</v>
      </c>
      <c r="B25" s="145">
        <v>1</v>
      </c>
      <c r="C25" s="146">
        <v>0.54200000000000004</v>
      </c>
      <c r="D25" s="145">
        <v>1</v>
      </c>
      <c r="E25" s="146">
        <v>7.8E-2</v>
      </c>
      <c r="F25" s="145">
        <v>2</v>
      </c>
      <c r="G25" s="146">
        <v>4.5999999999999999E-2</v>
      </c>
      <c r="H25" s="147">
        <v>1</v>
      </c>
      <c r="I25" s="148"/>
    </row>
    <row r="26" spans="1:9" ht="16.5" x14ac:dyDescent="0.25">
      <c r="A26" s="144" t="s">
        <v>178</v>
      </c>
      <c r="B26" s="145">
        <v>1</v>
      </c>
      <c r="C26" s="146">
        <v>0.95299999999999996</v>
      </c>
      <c r="D26" s="145">
        <v>1</v>
      </c>
      <c r="E26" s="146">
        <v>0.12</v>
      </c>
      <c r="F26" s="145">
        <v>2</v>
      </c>
      <c r="G26" s="146">
        <v>6.0999999999999999E-2</v>
      </c>
      <c r="H26" s="147">
        <v>1</v>
      </c>
      <c r="I26" s="148"/>
    </row>
    <row r="27" spans="1:9" ht="16.5" x14ac:dyDescent="0.25">
      <c r="A27" s="144" t="s">
        <v>179</v>
      </c>
      <c r="B27" s="145">
        <v>1</v>
      </c>
      <c r="C27" s="146">
        <v>0.379</v>
      </c>
      <c r="D27" s="145">
        <v>1</v>
      </c>
      <c r="E27" s="146">
        <v>5.8999999999999997E-2</v>
      </c>
      <c r="F27" s="145">
        <v>1</v>
      </c>
      <c r="G27" s="146">
        <v>-3.5000000000000003E-2</v>
      </c>
      <c r="H27" s="147">
        <v>1</v>
      </c>
      <c r="I27" s="148"/>
    </row>
    <row r="28" spans="1:9" ht="16.5" x14ac:dyDescent="0.25">
      <c r="A28" s="144" t="s">
        <v>180</v>
      </c>
      <c r="B28" s="145">
        <v>1</v>
      </c>
      <c r="C28" s="146">
        <v>0.159</v>
      </c>
      <c r="D28" s="145">
        <v>1</v>
      </c>
      <c r="E28" s="146">
        <v>0.03</v>
      </c>
      <c r="F28" s="145">
        <v>1</v>
      </c>
      <c r="G28" s="146">
        <v>-4.7E-2</v>
      </c>
      <c r="H28" s="147">
        <v>1</v>
      </c>
      <c r="I28" s="148"/>
    </row>
    <row r="29" spans="1:9" ht="16.5" x14ac:dyDescent="0.25">
      <c r="A29" s="144" t="s">
        <v>181</v>
      </c>
      <c r="B29" s="145">
        <v>1</v>
      </c>
      <c r="C29" s="146">
        <v>7.3999999999999996E-2</v>
      </c>
      <c r="D29" s="145">
        <v>1</v>
      </c>
      <c r="E29" s="146">
        <v>3.2000000000000001E-2</v>
      </c>
      <c r="F29" s="145">
        <v>1</v>
      </c>
      <c r="G29" s="146">
        <v>-8.7999999999999995E-2</v>
      </c>
      <c r="H29" s="147">
        <v>1</v>
      </c>
      <c r="I29" s="148"/>
    </row>
    <row r="30" spans="1:9" ht="16.5" x14ac:dyDescent="0.25">
      <c r="A30" s="144" t="s">
        <v>182</v>
      </c>
      <c r="B30" s="145">
        <v>1</v>
      </c>
      <c r="C30" s="146">
        <v>0.69299999999999995</v>
      </c>
      <c r="D30" s="145">
        <v>1</v>
      </c>
      <c r="E30" s="146">
        <v>8.5000000000000006E-2</v>
      </c>
      <c r="F30" s="145">
        <v>2</v>
      </c>
      <c r="G30" s="146">
        <v>-4.8000000000000001E-2</v>
      </c>
      <c r="H30" s="147">
        <v>1</v>
      </c>
      <c r="I30" s="148"/>
    </row>
    <row r="31" spans="1:9" ht="16.5" x14ac:dyDescent="0.25">
      <c r="A31" s="144" t="s">
        <v>183</v>
      </c>
      <c r="B31" s="145">
        <v>1</v>
      </c>
      <c r="C31" s="146">
        <v>0.30099999999999999</v>
      </c>
      <c r="D31" s="145">
        <v>1</v>
      </c>
      <c r="E31" s="146">
        <v>3.4000000000000002E-2</v>
      </c>
      <c r="F31" s="145">
        <v>1</v>
      </c>
      <c r="G31" s="146">
        <v>5.8999999999999997E-2</v>
      </c>
      <c r="H31" s="147">
        <v>1</v>
      </c>
      <c r="I31" s="148"/>
    </row>
    <row r="32" spans="1:9" ht="16.5" x14ac:dyDescent="0.25">
      <c r="A32" s="144" t="s">
        <v>184</v>
      </c>
      <c r="B32" s="145">
        <v>1</v>
      </c>
      <c r="C32" s="146">
        <v>0.22600000000000001</v>
      </c>
      <c r="D32" s="145">
        <v>1</v>
      </c>
      <c r="E32" s="146">
        <v>3.7999999999999999E-2</v>
      </c>
      <c r="F32" s="145">
        <v>1</v>
      </c>
      <c r="G32" s="146">
        <v>3.5999999999999997E-2</v>
      </c>
      <c r="H32" s="147">
        <v>1</v>
      </c>
      <c r="I32" s="148"/>
    </row>
    <row r="33" spans="1:10" ht="16.5" x14ac:dyDescent="0.25">
      <c r="A33" s="144" t="s">
        <v>185</v>
      </c>
      <c r="B33" s="145">
        <v>1</v>
      </c>
      <c r="C33" s="146">
        <v>0.76800000000000002</v>
      </c>
      <c r="D33" s="145">
        <v>1</v>
      </c>
      <c r="E33" s="146">
        <v>0.105</v>
      </c>
      <c r="F33" s="145">
        <v>2</v>
      </c>
      <c r="G33" s="146">
        <v>5.0999999999999997E-2</v>
      </c>
      <c r="H33" s="147">
        <v>1</v>
      </c>
      <c r="I33" s="148"/>
    </row>
    <row r="34" spans="1:10" ht="16.5" x14ac:dyDescent="0.25">
      <c r="A34" s="144" t="s">
        <v>186</v>
      </c>
      <c r="B34" s="145">
        <v>1</v>
      </c>
      <c r="C34" s="146">
        <v>0.128</v>
      </c>
      <c r="D34" s="145">
        <v>1</v>
      </c>
      <c r="E34" s="146">
        <v>2.7E-2</v>
      </c>
      <c r="F34" s="145">
        <v>1</v>
      </c>
      <c r="G34" s="146">
        <v>-1.2E-2</v>
      </c>
      <c r="H34" s="147">
        <v>1</v>
      </c>
      <c r="I34" s="148"/>
    </row>
    <row r="35" spans="1:10" ht="16.5" x14ac:dyDescent="0.25">
      <c r="A35" s="144" t="s">
        <v>187</v>
      </c>
      <c r="B35" s="145">
        <v>1</v>
      </c>
      <c r="C35" s="146">
        <v>0.43099999999999999</v>
      </c>
      <c r="D35" s="145">
        <v>1</v>
      </c>
      <c r="E35" s="146">
        <v>5.6000000000000001E-2</v>
      </c>
      <c r="F35" s="145">
        <v>1</v>
      </c>
      <c r="G35" s="146">
        <v>-5.3999999999999999E-2</v>
      </c>
      <c r="H35" s="147">
        <v>1</v>
      </c>
      <c r="I35" s="148"/>
    </row>
    <row r="36" spans="1:10" ht="16.5" x14ac:dyDescent="0.25">
      <c r="A36" s="144" t="s">
        <v>188</v>
      </c>
      <c r="B36" s="145">
        <v>1</v>
      </c>
      <c r="C36" s="146">
        <v>0.63300000000000001</v>
      </c>
      <c r="D36" s="145">
        <v>1</v>
      </c>
      <c r="E36" s="146">
        <v>7.8E-2</v>
      </c>
      <c r="F36" s="145">
        <v>2</v>
      </c>
      <c r="G36" s="146">
        <v>-7.0000000000000007E-2</v>
      </c>
      <c r="H36" s="147">
        <v>1</v>
      </c>
      <c r="I36" s="148"/>
    </row>
    <row r="37" spans="1:10" ht="16.5" x14ac:dyDescent="0.25">
      <c r="A37" s="144" t="s">
        <v>189</v>
      </c>
      <c r="B37" s="145">
        <v>1</v>
      </c>
      <c r="C37" s="146">
        <v>0.41</v>
      </c>
      <c r="D37" s="145">
        <v>1</v>
      </c>
      <c r="E37" s="146">
        <v>5.1999999999999998E-2</v>
      </c>
      <c r="F37" s="145">
        <v>1</v>
      </c>
      <c r="G37" s="146">
        <v>-2.3E-2</v>
      </c>
      <c r="H37" s="147">
        <v>1</v>
      </c>
      <c r="I37" s="148"/>
    </row>
    <row r="38" spans="1:10" ht="17.25" thickBot="1" x14ac:dyDescent="0.3">
      <c r="A38" s="150" t="s">
        <v>190</v>
      </c>
      <c r="B38" s="151">
        <v>1</v>
      </c>
      <c r="C38" s="152">
        <v>0.44</v>
      </c>
      <c r="D38" s="151">
        <v>1</v>
      </c>
      <c r="E38" s="153">
        <v>6.4000000000000001E-2</v>
      </c>
      <c r="F38" s="151">
        <v>1</v>
      </c>
      <c r="G38" s="153">
        <v>-2E-3</v>
      </c>
      <c r="H38" s="154">
        <v>1</v>
      </c>
      <c r="I38" s="148"/>
    </row>
    <row r="39" spans="1:10" ht="15" customHeight="1" thickTop="1" x14ac:dyDescent="0.25">
      <c r="A39" s="143" t="s">
        <v>191</v>
      </c>
      <c r="B39" s="155"/>
      <c r="C39" s="156"/>
      <c r="D39" s="155"/>
      <c r="E39" s="157"/>
      <c r="F39" s="155"/>
      <c r="G39" s="158"/>
      <c r="H39" s="155"/>
      <c r="I39" s="143"/>
      <c r="J39" s="143"/>
    </row>
    <row r="40" spans="1:10" ht="18" customHeight="1" x14ac:dyDescent="0.25">
      <c r="A40" s="143" t="s">
        <v>249</v>
      </c>
      <c r="B40" s="155"/>
      <c r="C40" s="157"/>
      <c r="D40" s="155"/>
      <c r="E40" s="157"/>
      <c r="F40" s="155"/>
      <c r="G40" s="158"/>
      <c r="H40" s="155"/>
      <c r="I40" s="143"/>
      <c r="J40" s="143"/>
    </row>
    <row r="41" spans="1:10" ht="45.75" customHeight="1" x14ac:dyDescent="0.25">
      <c r="A41" s="206" t="s">
        <v>250</v>
      </c>
      <c r="B41" s="206"/>
      <c r="C41" s="206"/>
      <c r="D41" s="206"/>
      <c r="E41" s="206"/>
      <c r="F41" s="206"/>
      <c r="G41" s="206"/>
      <c r="H41" s="206"/>
      <c r="I41" s="143"/>
      <c r="J41" s="143"/>
    </row>
    <row r="42" spans="1:10" ht="18" customHeight="1" x14ac:dyDescent="0.25">
      <c r="A42" s="143"/>
      <c r="B42" s="155"/>
      <c r="C42" s="157"/>
      <c r="D42" s="155"/>
      <c r="E42" s="157"/>
      <c r="F42" s="155"/>
      <c r="G42" s="158"/>
      <c r="H42" s="155"/>
      <c r="I42" s="143"/>
      <c r="J42" s="143"/>
    </row>
    <row r="43" spans="1:10" ht="18" customHeight="1" x14ac:dyDescent="0.25">
      <c r="A43" s="143"/>
      <c r="B43" s="155"/>
      <c r="C43" s="157"/>
      <c r="D43" s="155"/>
      <c r="E43" s="157"/>
      <c r="F43" s="155"/>
      <c r="G43" s="158"/>
      <c r="H43" s="155"/>
      <c r="I43" s="143"/>
      <c r="J43" s="143"/>
    </row>
    <row r="44" spans="1:10" ht="18" customHeight="1" x14ac:dyDescent="0.3">
      <c r="A44" s="143" t="s">
        <v>212</v>
      </c>
      <c r="B44" s="159" t="s">
        <v>223</v>
      </c>
      <c r="C44" s="157"/>
      <c r="D44" s="155"/>
      <c r="E44" s="157"/>
      <c r="F44" s="155"/>
      <c r="G44" s="158"/>
      <c r="H44" s="155"/>
      <c r="I44" s="143"/>
      <c r="J44" s="143"/>
    </row>
    <row r="45" spans="1:10" ht="27.75" hidden="1" customHeight="1" x14ac:dyDescent="0.25">
      <c r="A45" s="206"/>
      <c r="B45" s="206"/>
      <c r="C45" s="206"/>
      <c r="D45" s="206"/>
      <c r="E45" s="206"/>
      <c r="F45" s="206"/>
      <c r="G45" s="206"/>
      <c r="H45" s="206"/>
      <c r="I45" s="143"/>
      <c r="J45" s="143"/>
    </row>
    <row r="46" spans="1:10" ht="13.5" hidden="1" x14ac:dyDescent="0.25">
      <c r="A46" s="206"/>
      <c r="B46" s="206"/>
      <c r="C46" s="206"/>
      <c r="D46" s="206"/>
      <c r="E46" s="206"/>
      <c r="F46" s="206"/>
      <c r="G46" s="206"/>
      <c r="H46" s="206"/>
    </row>
    <row r="47" spans="1:10" ht="13.5" hidden="1" x14ac:dyDescent="0.25"/>
    <row r="48" spans="1:10" ht="13.5" hidden="1" x14ac:dyDescent="0.25"/>
    <row r="49" ht="18" hidden="1" customHeight="1" x14ac:dyDescent="0.25"/>
    <row r="50" ht="13.5" hidden="1" x14ac:dyDescent="0.25"/>
    <row r="51" ht="13.5" hidden="1" x14ac:dyDescent="0.25"/>
    <row r="52" ht="13.5" hidden="1" x14ac:dyDescent="0.25"/>
    <row r="53" ht="13.5" hidden="1" x14ac:dyDescent="0.25"/>
    <row r="54" ht="13.5" hidden="1" x14ac:dyDescent="0.25"/>
    <row r="55" ht="13.5" hidden="1" x14ac:dyDescent="0.25"/>
    <row r="56" ht="13.5" hidden="1" x14ac:dyDescent="0.25"/>
    <row r="57" ht="13.5" hidden="1" x14ac:dyDescent="0.25"/>
    <row r="58" ht="13.5" hidden="1" x14ac:dyDescent="0.25"/>
    <row r="59" ht="13.5" hidden="1" x14ac:dyDescent="0.25"/>
    <row r="60" ht="13.5" hidden="1" x14ac:dyDescent="0.25"/>
    <row r="61" ht="13.5" hidden="1" x14ac:dyDescent="0.25"/>
    <row r="62" ht="13.5" hidden="1" x14ac:dyDescent="0.25"/>
    <row r="63" ht="13.5" hidden="1" x14ac:dyDescent="0.25"/>
    <row r="64" ht="13.5" hidden="1" x14ac:dyDescent="0.25"/>
    <row r="65" ht="13.5" hidden="1" x14ac:dyDescent="0.25"/>
    <row r="66" ht="13.5" hidden="1" x14ac:dyDescent="0.25"/>
    <row r="67" ht="13.5" hidden="1" x14ac:dyDescent="0.25"/>
    <row r="68" ht="13.5" hidden="1" x14ac:dyDescent="0.25"/>
    <row r="69" ht="13.5" hidden="1" x14ac:dyDescent="0.25"/>
    <row r="70" ht="13.5" hidden="1" x14ac:dyDescent="0.25"/>
    <row r="71" ht="13.5" hidden="1" x14ac:dyDescent="0.25"/>
    <row r="72" ht="13.5" hidden="1" x14ac:dyDescent="0.25"/>
    <row r="73" ht="13.5" hidden="1" x14ac:dyDescent="0.25"/>
    <row r="74" ht="13.5" hidden="1" x14ac:dyDescent="0.25"/>
    <row r="75" ht="13.5" hidden="1" x14ac:dyDescent="0.25"/>
    <row r="76" ht="13.5" hidden="1" x14ac:dyDescent="0.25"/>
    <row r="77" ht="13.5" hidden="1" x14ac:dyDescent="0.25"/>
    <row r="78" ht="13.5" hidden="1" x14ac:dyDescent="0.25"/>
    <row r="79" ht="13.5" hidden="1" x14ac:dyDescent="0.25"/>
    <row r="80" ht="13.5" hidden="1" x14ac:dyDescent="0.25"/>
    <row r="81" ht="13.5" hidden="1" x14ac:dyDescent="0.25"/>
    <row r="82" ht="13.5" hidden="1" x14ac:dyDescent="0.25"/>
    <row r="83" ht="13.5" hidden="1" x14ac:dyDescent="0.25"/>
    <row r="84" ht="18" hidden="1" customHeight="1" x14ac:dyDescent="0.25"/>
    <row r="85" ht="18" hidden="1" customHeight="1" x14ac:dyDescent="0.25"/>
    <row r="86" ht="18" hidden="1" customHeight="1" x14ac:dyDescent="0.25"/>
  </sheetData>
  <mergeCells count="8">
    <mergeCell ref="A45:H46"/>
    <mergeCell ref="A4:H4"/>
    <mergeCell ref="A5:A7"/>
    <mergeCell ref="B5:B7"/>
    <mergeCell ref="C5:D7"/>
    <mergeCell ref="E5:F7"/>
    <mergeCell ref="G5:H7"/>
    <mergeCell ref="A41:H41"/>
  </mergeCells>
  <conditionalFormatting sqref="B8:B16 B18:B37">
    <cfRule type="iconSet" priority="9">
      <iconSet showValue="0" reverse="1">
        <cfvo type="percent" val="0"/>
        <cfvo type="num" val="2"/>
        <cfvo type="num" val="3"/>
      </iconSet>
    </cfRule>
  </conditionalFormatting>
  <conditionalFormatting sqref="B17">
    <cfRule type="iconSet" priority="1">
      <iconSet showValue="0" reverse="1">
        <cfvo type="percent" val="0"/>
        <cfvo type="num" val="2"/>
        <cfvo type="num" val="3"/>
      </iconSet>
    </cfRule>
  </conditionalFormatting>
  <conditionalFormatting sqref="B38">
    <cfRule type="iconSet" priority="5">
      <iconSet showValue="0" reverse="1">
        <cfvo type="percent" val="0"/>
        <cfvo type="num" val="2"/>
        <cfvo type="num" val="3"/>
      </iconSet>
    </cfRule>
  </conditionalFormatting>
  <conditionalFormatting sqref="B39:B40 B42:B43">
    <cfRule type="iconSet" priority="19">
      <iconSet showValue="0" reverse="1">
        <cfvo type="percent" val="0"/>
        <cfvo type="num" val="2"/>
        <cfvo type="num" val="3"/>
      </iconSet>
    </cfRule>
  </conditionalFormatting>
  <conditionalFormatting sqref="D8:D16 D18:D38">
    <cfRule type="iconSet" priority="8">
      <iconSet showValue="0" reverse="1">
        <cfvo type="percent" val="0"/>
        <cfvo type="num" val="2"/>
        <cfvo type="num" val="3"/>
      </iconSet>
    </cfRule>
  </conditionalFormatting>
  <conditionalFormatting sqref="D17">
    <cfRule type="iconSet" priority="4">
      <iconSet showValue="0" reverse="1">
        <cfvo type="percent" val="0"/>
        <cfvo type="num" val="2"/>
        <cfvo type="num" val="3"/>
      </iconSet>
    </cfRule>
  </conditionalFormatting>
  <conditionalFormatting sqref="D39:D40 D42:D44">
    <cfRule type="iconSet" priority="21">
      <iconSet showValue="0" reverse="1">
        <cfvo type="percent" val="0"/>
        <cfvo type="num" val="2"/>
        <cfvo type="num" val="3"/>
      </iconSet>
    </cfRule>
  </conditionalFormatting>
  <conditionalFormatting sqref="F8:F16 F18:F38">
    <cfRule type="iconSet" priority="7">
      <iconSet showValue="0" reverse="1">
        <cfvo type="percent" val="0"/>
        <cfvo type="num" val="2"/>
        <cfvo type="num" val="3"/>
      </iconSet>
    </cfRule>
  </conditionalFormatting>
  <conditionalFormatting sqref="F17">
    <cfRule type="iconSet" priority="3">
      <iconSet showValue="0" reverse="1">
        <cfvo type="percent" val="0"/>
        <cfvo type="num" val="2"/>
        <cfvo type="num" val="3"/>
      </iconSet>
    </cfRule>
  </conditionalFormatting>
  <conditionalFormatting sqref="F39:F40 F42:F44">
    <cfRule type="iconSet" priority="20">
      <iconSet showValue="0" reverse="1">
        <cfvo type="percent" val="0"/>
        <cfvo type="num" val="2"/>
        <cfvo type="num" val="3"/>
      </iconSet>
    </cfRule>
  </conditionalFormatting>
  <conditionalFormatting sqref="H8:H16 H18:H38">
    <cfRule type="iconSet" priority="6">
      <iconSet showValue="0" reverse="1">
        <cfvo type="percent" val="0"/>
        <cfvo type="num" val="2"/>
        <cfvo type="num" val="3"/>
      </iconSet>
    </cfRule>
  </conditionalFormatting>
  <conditionalFormatting sqref="H17">
    <cfRule type="iconSet" priority="2">
      <iconSet showValue="0" reverse="1">
        <cfvo type="percent" val="0"/>
        <cfvo type="num" val="2"/>
        <cfvo type="num" val="3"/>
      </iconSet>
    </cfRule>
  </conditionalFormatting>
  <conditionalFormatting sqref="H39:H40 H42:H44">
    <cfRule type="iconSet" priority="22">
      <iconSet showValue="0" reverse="1">
        <cfvo type="percent" val="0"/>
        <cfvo type="num" val="2"/>
        <cfvo type="num" val="3"/>
      </iconSet>
    </cfRule>
  </conditionalFormatting>
  <hyperlinks>
    <hyperlink ref="B44" r:id="rId1" xr:uid="{00000000-0004-0000-0A00-00000000000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K991"/>
  <sheetViews>
    <sheetView showGridLines="0" zoomScaleNormal="100" workbookViewId="0">
      <selection activeCell="B21" sqref="B21"/>
    </sheetView>
  </sheetViews>
  <sheetFormatPr baseColWidth="10" defaultColWidth="14.42578125" defaultRowHeight="15" customHeight="1" x14ac:dyDescent="0.3"/>
  <cols>
    <col min="1" max="1" width="14.42578125" style="1"/>
    <col min="2" max="2" width="48.85546875" style="1" customWidth="1"/>
    <col min="3" max="3" width="24.7109375" style="1" customWidth="1"/>
    <col min="4" max="4" width="20.7109375" style="1" customWidth="1"/>
    <col min="5" max="5" width="18" style="8" bestFit="1" customWidth="1"/>
    <col min="6" max="6" width="14" style="8" customWidth="1"/>
    <col min="7" max="7" width="20.5703125" style="9" customWidth="1"/>
    <col min="8" max="9" width="20.5703125" style="8" customWidth="1"/>
    <col min="10" max="10" width="49.28515625" style="1" customWidth="1"/>
    <col min="11" max="11" width="18.7109375" style="1" customWidth="1"/>
    <col min="12" max="12" width="17.42578125" style="1" customWidth="1"/>
    <col min="13" max="13" width="14.85546875" style="1" customWidth="1"/>
    <col min="14" max="29" width="10.7109375" style="1" customWidth="1"/>
    <col min="30" max="16384" width="14.42578125" style="1"/>
  </cols>
  <sheetData>
    <row r="7" spans="2:11" ht="16.5" customHeight="1" x14ac:dyDescent="0.3">
      <c r="B7" s="182" t="s">
        <v>210</v>
      </c>
      <c r="C7" s="182"/>
      <c r="D7" s="182"/>
      <c r="E7" s="182"/>
    </row>
    <row r="8" spans="2:11" ht="16.5" x14ac:dyDescent="0.3">
      <c r="B8" s="184" t="s">
        <v>231</v>
      </c>
      <c r="C8" s="184"/>
      <c r="D8" s="184"/>
      <c r="E8" s="184"/>
    </row>
    <row r="9" spans="2:11" ht="16.5" x14ac:dyDescent="0.3">
      <c r="B9" s="185" t="s">
        <v>0</v>
      </c>
      <c r="C9" s="185"/>
      <c r="D9" s="185"/>
      <c r="E9" s="185"/>
    </row>
    <row r="10" spans="2:11" ht="27" x14ac:dyDescent="0.3">
      <c r="B10" s="7" t="s">
        <v>1</v>
      </c>
      <c r="C10" s="7" t="s">
        <v>113</v>
      </c>
      <c r="D10" s="7" t="s">
        <v>114</v>
      </c>
      <c r="E10" s="7" t="s">
        <v>232</v>
      </c>
      <c r="F10" s="7" t="s">
        <v>3</v>
      </c>
    </row>
    <row r="11" spans="2:11" ht="16.5" x14ac:dyDescent="0.3">
      <c r="B11" s="12" t="s">
        <v>4</v>
      </c>
      <c r="C11" s="10">
        <f>+C12+C21</f>
        <v>130192636.51432002</v>
      </c>
      <c r="D11" s="10">
        <f>+D12+D21</f>
        <v>135347841.15430999</v>
      </c>
      <c r="E11" s="13">
        <f>((D11-C11)/(C11))</f>
        <v>3.9596745084910741E-2</v>
      </c>
      <c r="F11" s="26">
        <v>1</v>
      </c>
      <c r="J11" s="11"/>
      <c r="K11" s="11"/>
    </row>
    <row r="12" spans="2:11" ht="16.5" x14ac:dyDescent="0.3">
      <c r="B12" s="223" t="s">
        <v>118</v>
      </c>
      <c r="C12" s="10">
        <v>70582489.654630005</v>
      </c>
      <c r="D12" s="10">
        <v>73973232.545790002</v>
      </c>
      <c r="E12" s="13">
        <f>((D12-C12)/(C12))</f>
        <v>4.8039434536120439E-2</v>
      </c>
      <c r="F12" s="14">
        <f>D12/$D$11</f>
        <v>0.54654165086721385</v>
      </c>
      <c r="J12" s="11"/>
      <c r="K12" s="11"/>
    </row>
    <row r="13" spans="2:11" ht="16.5" x14ac:dyDescent="0.3">
      <c r="B13" s="12" t="s">
        <v>5</v>
      </c>
      <c r="C13" s="10">
        <v>48911207.588599995</v>
      </c>
      <c r="D13" s="10">
        <v>53912889.004599996</v>
      </c>
      <c r="E13" s="13">
        <f>((D13-C13)/(C13))</f>
        <v>0.10226043605526866</v>
      </c>
      <c r="F13" s="14">
        <f>D13/$D$12</f>
        <v>0.72881618322178232</v>
      </c>
      <c r="J13" s="11"/>
      <c r="K13" s="11"/>
    </row>
    <row r="14" spans="2:11" ht="16.5" x14ac:dyDescent="0.3">
      <c r="B14" s="12" t="s">
        <v>6</v>
      </c>
      <c r="C14" s="10">
        <v>6677183.2170000002</v>
      </c>
      <c r="D14" s="10">
        <v>7541099.6286300002</v>
      </c>
      <c r="E14" s="13">
        <f t="shared" ref="E14:E25" si="0">((D14-C14)/(C14))</f>
        <v>0.12938336174908049</v>
      </c>
      <c r="F14" s="14">
        <f t="shared" ref="F14:F20" si="1">D14/$D$12</f>
        <v>0.10194362702700603</v>
      </c>
    </row>
    <row r="15" spans="2:11" ht="16.5" x14ac:dyDescent="0.3">
      <c r="B15" s="12" t="s">
        <v>115</v>
      </c>
      <c r="C15" s="10">
        <v>5409968.4129600003</v>
      </c>
      <c r="D15" s="10">
        <v>5078264.3907099999</v>
      </c>
      <c r="E15" s="13">
        <f t="shared" si="0"/>
        <v>-6.1313485944830583E-2</v>
      </c>
      <c r="F15" s="14">
        <f t="shared" si="1"/>
        <v>6.8650026718333756E-2</v>
      </c>
    </row>
    <row r="16" spans="2:11" ht="16.5" x14ac:dyDescent="0.3">
      <c r="B16" s="12" t="s">
        <v>7</v>
      </c>
      <c r="C16" s="10">
        <v>3219587.9380799998</v>
      </c>
      <c r="D16" s="10">
        <v>3291668.6687800004</v>
      </c>
      <c r="E16" s="13">
        <f t="shared" si="0"/>
        <v>2.2388185098924793E-2</v>
      </c>
      <c r="F16" s="14">
        <f t="shared" si="1"/>
        <v>4.4498104996863998E-2</v>
      </c>
    </row>
    <row r="17" spans="2:10" ht="29.25" customHeight="1" x14ac:dyDescent="0.3">
      <c r="B17" s="12" t="s">
        <v>8</v>
      </c>
      <c r="C17" s="10">
        <v>4078894.67649</v>
      </c>
      <c r="D17" s="10">
        <v>1921303.59345</v>
      </c>
      <c r="E17" s="13">
        <f t="shared" si="0"/>
        <v>-0.5289646470834265</v>
      </c>
      <c r="F17" s="14">
        <f t="shared" si="1"/>
        <v>2.5972957072826285E-2</v>
      </c>
    </row>
    <row r="18" spans="2:10" ht="16.5" x14ac:dyDescent="0.3">
      <c r="B18" s="12" t="s">
        <v>9</v>
      </c>
      <c r="C18" s="10">
        <v>1720609.0027300001</v>
      </c>
      <c r="D18" s="10">
        <v>1317221.60708</v>
      </c>
      <c r="E18" s="13">
        <f t="shared" si="0"/>
        <v>-0.2344445455126449</v>
      </c>
      <c r="F18" s="14">
        <f t="shared" si="1"/>
        <v>1.7806733080978038E-2</v>
      </c>
    </row>
    <row r="19" spans="2:10" ht="16.5" x14ac:dyDescent="0.3">
      <c r="B19" s="12" t="s">
        <v>10</v>
      </c>
      <c r="C19" s="10">
        <v>282985.88233999995</v>
      </c>
      <c r="D19" s="10">
        <v>541758.86225999997</v>
      </c>
      <c r="E19" s="13">
        <f t="shared" si="0"/>
        <v>0.91443777258503378</v>
      </c>
      <c r="F19" s="14">
        <f t="shared" si="1"/>
        <v>7.3237148575959156E-3</v>
      </c>
    </row>
    <row r="20" spans="2:10" ht="16.5" x14ac:dyDescent="0.3">
      <c r="B20" s="12" t="s">
        <v>11</v>
      </c>
      <c r="C20" s="10">
        <v>282052.93643</v>
      </c>
      <c r="D20" s="10">
        <v>369026.79027999996</v>
      </c>
      <c r="E20" s="13">
        <f t="shared" si="0"/>
        <v>0.3083600367748171</v>
      </c>
      <c r="F20" s="14">
        <f t="shared" si="1"/>
        <v>4.9886530246135924E-3</v>
      </c>
    </row>
    <row r="21" spans="2:10" ht="16.5" x14ac:dyDescent="0.3">
      <c r="B21" s="223" t="s">
        <v>119</v>
      </c>
      <c r="C21" s="10">
        <f>+C22+C23+C24+C25</f>
        <v>59610146.859690011</v>
      </c>
      <c r="D21" s="10">
        <f>+D22+D23+D24+D25</f>
        <v>61374608.608520001</v>
      </c>
      <c r="E21" s="13">
        <f t="shared" si="0"/>
        <v>2.9600023515848225E-2</v>
      </c>
      <c r="F21" s="27">
        <f t="shared" ref="F21" si="2">D21/$D$11</f>
        <v>0.45345834913278632</v>
      </c>
    </row>
    <row r="22" spans="2:10" ht="16.5" x14ac:dyDescent="0.3">
      <c r="B22" s="12" t="s">
        <v>116</v>
      </c>
      <c r="C22" s="10">
        <v>47647034.779580005</v>
      </c>
      <c r="D22" s="10">
        <v>49194714.77499</v>
      </c>
      <c r="E22" s="13">
        <f t="shared" si="0"/>
        <v>3.2482189134533122E-2</v>
      </c>
      <c r="F22" s="14">
        <f>D22/$D$21</f>
        <v>0.80154832577068047</v>
      </c>
    </row>
    <row r="23" spans="2:10" ht="16.5" x14ac:dyDescent="0.3">
      <c r="B23" s="12" t="s">
        <v>11</v>
      </c>
      <c r="C23" s="10">
        <v>11821396.606860001</v>
      </c>
      <c r="D23" s="10">
        <v>11954190.14263</v>
      </c>
      <c r="E23" s="13">
        <f>((D23-C23)/(C23))</f>
        <v>1.123332040927706E-2</v>
      </c>
      <c r="F23" s="14">
        <f>D23/$D$21</f>
        <v>0.19477419756564482</v>
      </c>
    </row>
    <row r="24" spans="2:10" ht="16.5" x14ac:dyDescent="0.3">
      <c r="B24" s="12" t="s">
        <v>117</v>
      </c>
      <c r="C24" s="10">
        <v>84367.344890000008</v>
      </c>
      <c r="D24" s="10">
        <v>159846.26265000002</v>
      </c>
      <c r="E24" s="13">
        <f t="shared" si="0"/>
        <v>0.89464611999359556</v>
      </c>
      <c r="F24" s="14">
        <f t="shared" ref="F24:F25" si="3">D24/$D$21</f>
        <v>2.6044363666672772E-3</v>
      </c>
    </row>
    <row r="25" spans="2:10" ht="16.5" x14ac:dyDescent="0.3">
      <c r="B25" s="12" t="s">
        <v>13</v>
      </c>
      <c r="C25" s="10">
        <v>57348.128360000002</v>
      </c>
      <c r="D25" s="10">
        <v>65857.428249999997</v>
      </c>
      <c r="E25" s="13">
        <f t="shared" si="0"/>
        <v>0.14837973153340403</v>
      </c>
      <c r="F25" s="14">
        <f t="shared" si="3"/>
        <v>1.0730402970074125E-3</v>
      </c>
    </row>
    <row r="26" spans="2:10" ht="16.5" x14ac:dyDescent="0.3">
      <c r="B26" s="183" t="s">
        <v>233</v>
      </c>
      <c r="C26" s="183"/>
      <c r="D26" s="183"/>
      <c r="E26" s="183"/>
      <c r="F26" s="15"/>
    </row>
    <row r="27" spans="2:10" ht="15.75" customHeight="1" x14ac:dyDescent="0.3">
      <c r="J27" s="16"/>
    </row>
    <row r="28" spans="2:10" ht="15.75" customHeight="1" x14ac:dyDescent="0.3">
      <c r="B28" s="1" t="s">
        <v>212</v>
      </c>
      <c r="E28" s="1"/>
      <c r="F28" s="1"/>
    </row>
    <row r="29" spans="2:10" ht="15.75" customHeight="1" x14ac:dyDescent="0.3">
      <c r="B29" s="1" t="s">
        <v>211</v>
      </c>
      <c r="E29" s="1"/>
      <c r="F29" s="1"/>
    </row>
    <row r="30" spans="2:10" ht="15.75" customHeight="1" x14ac:dyDescent="0.3">
      <c r="E30" s="1"/>
      <c r="F30" s="1"/>
    </row>
    <row r="31" spans="2:10" ht="15.75" customHeight="1" x14ac:dyDescent="0.3">
      <c r="E31" s="1"/>
      <c r="F31" s="1"/>
    </row>
    <row r="32" spans="2:10" ht="15.75" customHeight="1" x14ac:dyDescent="0.3">
      <c r="B32" s="7">
        <v>2024</v>
      </c>
      <c r="C32" s="7" t="s">
        <v>137</v>
      </c>
      <c r="D32" s="7" t="s">
        <v>138</v>
      </c>
      <c r="E32" s="7" t="s">
        <v>153</v>
      </c>
    </row>
    <row r="33" spans="2:9" ht="15.75" customHeight="1" x14ac:dyDescent="0.3">
      <c r="B33" s="12" t="s">
        <v>152</v>
      </c>
      <c r="C33" s="17">
        <v>121468667041</v>
      </c>
      <c r="D33" s="18">
        <f>+C33/1000</f>
        <v>121468667.04099999</v>
      </c>
      <c r="E33" s="13">
        <f>+(D11-D33)/D33</f>
        <v>0.11426135193057876</v>
      </c>
      <c r="H33" s="19"/>
      <c r="I33" s="19"/>
    </row>
    <row r="34" spans="2:9" ht="15.75" customHeight="1" x14ac:dyDescent="0.3">
      <c r="B34" s="12" t="s">
        <v>6</v>
      </c>
      <c r="C34" s="17">
        <v>7060375786</v>
      </c>
      <c r="D34" s="18">
        <f>+C34/1000</f>
        <v>7060375.7860000003</v>
      </c>
      <c r="E34" s="13">
        <f>+(D14-D34)/D34</f>
        <v>6.808757171016673E-2</v>
      </c>
      <c r="H34" s="19"/>
      <c r="I34" s="19"/>
    </row>
    <row r="35" spans="2:9" ht="15.75" customHeight="1" x14ac:dyDescent="0.3">
      <c r="B35" s="20"/>
      <c r="D35" s="8"/>
    </row>
    <row r="36" spans="2:9" ht="15.75" customHeight="1" x14ac:dyDescent="0.3"/>
    <row r="37" spans="2:9" ht="15.75" customHeight="1" x14ac:dyDescent="0.3">
      <c r="B37" s="1" t="s">
        <v>212</v>
      </c>
    </row>
    <row r="38" spans="2:9" ht="15.75" customHeight="1" x14ac:dyDescent="0.3">
      <c r="B38" s="1" t="s">
        <v>213</v>
      </c>
    </row>
    <row r="39" spans="2:9" ht="15.75" customHeight="1" x14ac:dyDescent="0.3"/>
    <row r="40" spans="2:9" ht="15.75" customHeight="1" x14ac:dyDescent="0.3"/>
    <row r="41" spans="2:9" ht="15.75" customHeight="1" x14ac:dyDescent="0.3"/>
    <row r="42" spans="2:9" ht="15.75" customHeight="1" x14ac:dyDescent="0.3">
      <c r="B42" s="28" t="s">
        <v>110</v>
      </c>
      <c r="C42" s="11"/>
      <c r="E42" s="1"/>
    </row>
    <row r="43" spans="2:9" ht="29.25" customHeight="1" x14ac:dyDescent="0.3">
      <c r="B43" s="7" t="s">
        <v>109</v>
      </c>
      <c r="C43" s="7">
        <v>2023</v>
      </c>
      <c r="D43" s="7">
        <v>2024</v>
      </c>
      <c r="E43" s="7" t="s">
        <v>2</v>
      </c>
    </row>
    <row r="44" spans="2:9" ht="15.75" customHeight="1" x14ac:dyDescent="0.3">
      <c r="B44" s="21" t="s">
        <v>139</v>
      </c>
      <c r="C44" s="22">
        <f>+C13+C16</f>
        <v>52130795.526679993</v>
      </c>
      <c r="D44" s="22">
        <f>+D13+D16</f>
        <v>57204557.673379995</v>
      </c>
      <c r="E44" s="23">
        <f t="shared" ref="E44" si="4">((D44-C44)/(C44))</f>
        <v>9.7327541147982366E-2</v>
      </c>
    </row>
    <row r="45" spans="2:9" ht="15.75" customHeight="1" x14ac:dyDescent="0.3">
      <c r="B45" s="21" t="s">
        <v>140</v>
      </c>
      <c r="C45" s="24">
        <f>+C15+C17+C18</f>
        <v>11209472.092180001</v>
      </c>
      <c r="D45" s="24">
        <f>+SUM(D15+D17+D18)</f>
        <v>8316789.59124</v>
      </c>
      <c r="E45" s="23">
        <f>((D45-C45)/(C45))</f>
        <v>-0.25805697870089761</v>
      </c>
    </row>
    <row r="46" spans="2:9" ht="15.75" customHeight="1" x14ac:dyDescent="0.3">
      <c r="B46" s="11"/>
      <c r="C46" s="11"/>
      <c r="E46" s="1"/>
    </row>
    <row r="47" spans="2:9" ht="15.75" customHeight="1" x14ac:dyDescent="0.3">
      <c r="B47" s="28" t="s">
        <v>12</v>
      </c>
      <c r="C47" s="11"/>
      <c r="E47" s="1"/>
    </row>
    <row r="48" spans="2:9" ht="24.75" customHeight="1" x14ac:dyDescent="0.3">
      <c r="B48" s="7" t="s">
        <v>109</v>
      </c>
      <c r="C48" s="7">
        <v>2023</v>
      </c>
      <c r="D48" s="7">
        <v>2024</v>
      </c>
      <c r="E48" s="7" t="s">
        <v>2</v>
      </c>
    </row>
    <row r="49" spans="2:5" ht="15.75" customHeight="1" x14ac:dyDescent="0.3">
      <c r="B49" s="21" t="s">
        <v>111</v>
      </c>
      <c r="C49" s="25">
        <f>SUM(C24:C25)</f>
        <v>141715.47325000001</v>
      </c>
      <c r="D49" s="25">
        <f>SUM(D24:D25)</f>
        <v>225703.69090000002</v>
      </c>
      <c r="E49" s="13">
        <f>((D49-C49)/(C49))</f>
        <v>0.59265382758759544</v>
      </c>
    </row>
    <row r="50" spans="2:5" ht="15.75" customHeight="1" x14ac:dyDescent="0.3"/>
    <row r="51" spans="2:5" ht="15.75" customHeight="1" x14ac:dyDescent="0.3"/>
    <row r="52" spans="2:5" ht="15.75" customHeight="1" x14ac:dyDescent="0.3"/>
    <row r="53" spans="2:5" ht="15.75" customHeight="1" x14ac:dyDescent="0.3"/>
    <row r="54" spans="2:5" ht="15.75" customHeight="1" x14ac:dyDescent="0.3"/>
    <row r="55" spans="2:5" ht="15.75" customHeight="1" x14ac:dyDescent="0.3"/>
    <row r="56" spans="2:5" ht="15.75" customHeight="1" x14ac:dyDescent="0.3"/>
    <row r="57" spans="2:5" ht="15.75" customHeight="1" x14ac:dyDescent="0.3"/>
    <row r="58" spans="2:5" ht="15.75" customHeight="1" x14ac:dyDescent="0.3"/>
    <row r="59" spans="2:5" ht="15.75" customHeight="1" x14ac:dyDescent="0.3"/>
    <row r="60" spans="2:5" ht="15.75" customHeight="1" x14ac:dyDescent="0.3"/>
    <row r="61" spans="2:5" ht="15.75" customHeight="1" x14ac:dyDescent="0.3"/>
    <row r="62" spans="2:5" ht="15.75" customHeight="1" x14ac:dyDescent="0.3"/>
    <row r="63" spans="2:5" ht="15.75" customHeight="1" x14ac:dyDescent="0.3"/>
    <row r="64" spans="2: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</sheetData>
  <mergeCells count="4">
    <mergeCell ref="B7:E7"/>
    <mergeCell ref="B26:E26"/>
    <mergeCell ref="B8:E8"/>
    <mergeCell ref="B9:E9"/>
  </mergeCells>
  <phoneticPr fontId="3" type="noConversion"/>
  <hyperlinks>
    <hyperlink ref="B29" r:id="rId1" xr:uid="{00000000-0004-0000-0100-000000000000}"/>
    <hyperlink ref="B38" r:id="rId2" xr:uid="{00000000-0004-0000-0100-000001000000}"/>
  </hyperlinks>
  <pageMargins left="0.7" right="0.7" top="0.75" bottom="0.75" header="0" footer="0"/>
  <pageSetup scale="65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N1006"/>
  <sheetViews>
    <sheetView showGridLines="0" workbookViewId="0">
      <selection activeCell="E11" sqref="E11"/>
    </sheetView>
  </sheetViews>
  <sheetFormatPr baseColWidth="10" defaultColWidth="14.42578125" defaultRowHeight="15" customHeight="1" x14ac:dyDescent="0.25"/>
  <cols>
    <col min="1" max="1" width="14.42578125" style="1"/>
    <col min="2" max="2" width="22" style="1" customWidth="1"/>
    <col min="3" max="3" width="18.5703125" style="1" customWidth="1"/>
    <col min="4" max="4" width="18.7109375" style="1" customWidth="1"/>
    <col min="5" max="5" width="11.140625" style="8" bestFit="1" customWidth="1"/>
    <col min="6" max="6" width="12" style="8" bestFit="1" customWidth="1"/>
    <col min="7" max="12" width="10.7109375" style="1" customWidth="1"/>
    <col min="13" max="13" width="17.140625" style="1" bestFit="1" customWidth="1"/>
    <col min="14" max="14" width="18.5703125" style="1" bestFit="1" customWidth="1"/>
    <col min="15" max="27" width="10.7109375" style="1" customWidth="1"/>
    <col min="28" max="16384" width="14.42578125" style="1"/>
  </cols>
  <sheetData>
    <row r="7" spans="2:14" ht="13.5" x14ac:dyDescent="0.25">
      <c r="B7" s="8" t="s">
        <v>120</v>
      </c>
      <c r="C7" s="29"/>
      <c r="D7" s="29"/>
      <c r="E7" s="29"/>
      <c r="F7" s="1"/>
    </row>
    <row r="8" spans="2:14" ht="13.5" x14ac:dyDescent="0.25">
      <c r="B8" s="8" t="s">
        <v>234</v>
      </c>
      <c r="C8" s="29"/>
      <c r="D8" s="29"/>
      <c r="E8" s="29"/>
      <c r="F8" s="30"/>
    </row>
    <row r="9" spans="2:14" ht="13.5" x14ac:dyDescent="0.25">
      <c r="B9" s="31" t="s">
        <v>0</v>
      </c>
      <c r="C9" s="32"/>
      <c r="D9" s="32"/>
      <c r="E9" s="32"/>
      <c r="F9" s="1"/>
    </row>
    <row r="10" spans="2:14" ht="39" customHeight="1" x14ac:dyDescent="0.25">
      <c r="B10" s="7" t="s">
        <v>1</v>
      </c>
      <c r="C10" s="7" t="s">
        <v>113</v>
      </c>
      <c r="D10" s="7" t="s">
        <v>114</v>
      </c>
      <c r="E10" s="7" t="s">
        <v>240</v>
      </c>
      <c r="F10" s="7" t="s">
        <v>15</v>
      </c>
    </row>
    <row r="11" spans="2:14" ht="13.5" x14ac:dyDescent="0.25">
      <c r="B11" s="33" t="s">
        <v>16</v>
      </c>
      <c r="C11" s="24">
        <f>+C12+C13</f>
        <v>127140696.04133999</v>
      </c>
      <c r="D11" s="24">
        <f>+D12+D13</f>
        <v>132101725.50129999</v>
      </c>
      <c r="E11" s="34">
        <f>((D11-C11)/(C11))</f>
        <v>3.9019996070706678E-2</v>
      </c>
      <c r="F11" s="26">
        <f t="shared" ref="F11:F13" si="0">D11/$D$11</f>
        <v>1</v>
      </c>
      <c r="N11" s="35"/>
    </row>
    <row r="12" spans="2:14" ht="13.5" x14ac:dyDescent="0.25">
      <c r="B12" s="33" t="s">
        <v>17</v>
      </c>
      <c r="C12" s="24">
        <v>59623361.474389993</v>
      </c>
      <c r="D12" s="24">
        <v>61378546.954690009</v>
      </c>
      <c r="E12" s="34">
        <f>((D12-C12)/(C12))</f>
        <v>2.9437882012974412E-2</v>
      </c>
      <c r="F12" s="36">
        <f>D12/$D$11</f>
        <v>0.46463092530979844</v>
      </c>
      <c r="N12" s="35"/>
    </row>
    <row r="13" spans="2:14" ht="13.5" x14ac:dyDescent="0.25">
      <c r="B13" s="33" t="s">
        <v>18</v>
      </c>
      <c r="C13" s="24">
        <v>67517334.566949993</v>
      </c>
      <c r="D13" s="24">
        <v>70723178.546609983</v>
      </c>
      <c r="E13" s="34">
        <f>((D13-C13)/(C13))</f>
        <v>4.7481791161069667E-2</v>
      </c>
      <c r="F13" s="34">
        <f t="shared" si="0"/>
        <v>0.53536907469020156</v>
      </c>
    </row>
    <row r="14" spans="2:14" ht="23.25" customHeight="1" x14ac:dyDescent="0.25">
      <c r="B14" s="37" t="s">
        <v>235</v>
      </c>
      <c r="C14" s="38"/>
      <c r="D14" s="38"/>
      <c r="E14" s="38"/>
      <c r="F14" s="38"/>
    </row>
    <row r="15" spans="2:14" ht="13.5" x14ac:dyDescent="0.25">
      <c r="B15" s="38"/>
      <c r="C15" s="38"/>
      <c r="D15" s="38"/>
      <c r="E15" s="38"/>
      <c r="F15" s="38"/>
    </row>
    <row r="16" spans="2:14" ht="13.5" x14ac:dyDescent="0.25">
      <c r="B16" s="186"/>
      <c r="C16" s="187"/>
      <c r="D16" s="187"/>
      <c r="E16" s="187"/>
      <c r="F16" s="187"/>
    </row>
    <row r="17" spans="2:4" ht="15" customHeight="1" x14ac:dyDescent="0.25">
      <c r="B17" s="1" t="s">
        <v>212</v>
      </c>
    </row>
    <row r="18" spans="2:4" ht="15" customHeight="1" x14ac:dyDescent="0.25">
      <c r="B18" s="1" t="s">
        <v>216</v>
      </c>
    </row>
    <row r="19" spans="2:4" ht="13.5" x14ac:dyDescent="0.25">
      <c r="C19" s="11"/>
      <c r="D19" s="11"/>
    </row>
    <row r="20" spans="2:4" ht="13.5" x14ac:dyDescent="0.25">
      <c r="C20" s="11"/>
      <c r="D20" s="11"/>
    </row>
    <row r="21" spans="2:4" ht="13.5" x14ac:dyDescent="0.25">
      <c r="C21" s="11"/>
      <c r="D21" s="11"/>
    </row>
    <row r="27" spans="2:4" ht="15.75" customHeight="1" x14ac:dyDescent="0.25"/>
    <row r="28" spans="2:4" ht="15.75" customHeight="1" x14ac:dyDescent="0.25"/>
    <row r="29" spans="2:4" ht="15.75" customHeight="1" x14ac:dyDescent="0.25"/>
    <row r="30" spans="2:4" ht="15.75" customHeight="1" x14ac:dyDescent="0.25"/>
    <row r="31" spans="2:4" ht="15.75" customHeight="1" x14ac:dyDescent="0.25"/>
    <row r="32" spans="2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mergeCells count="1">
    <mergeCell ref="B16:F16"/>
  </mergeCells>
  <pageMargins left="0.7" right="0.7" top="0.75" bottom="0.7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E27"/>
  <sheetViews>
    <sheetView showGridLines="0" workbookViewId="0">
      <selection activeCell="E12" sqref="E12"/>
    </sheetView>
  </sheetViews>
  <sheetFormatPr baseColWidth="10" defaultColWidth="14.42578125" defaultRowHeight="13.5" x14ac:dyDescent="0.25"/>
  <cols>
    <col min="1" max="1" width="14.42578125" style="1"/>
    <col min="2" max="2" width="58" style="1" customWidth="1"/>
    <col min="3" max="3" width="23.7109375" style="1" customWidth="1"/>
    <col min="4" max="4" width="17.85546875" style="1" customWidth="1"/>
    <col min="5" max="5" width="14" style="1" customWidth="1"/>
    <col min="6" max="6" width="20.7109375" style="1" customWidth="1"/>
    <col min="7" max="7" width="11.42578125" style="1" customWidth="1"/>
    <col min="8" max="27" width="10.7109375" style="1" customWidth="1"/>
    <col min="28" max="16384" width="14.42578125" style="1"/>
  </cols>
  <sheetData>
    <row r="7" spans="2:5" x14ac:dyDescent="0.25">
      <c r="B7" s="188" t="s">
        <v>141</v>
      </c>
      <c r="C7" s="188"/>
      <c r="D7" s="188"/>
      <c r="E7" s="188"/>
    </row>
    <row r="8" spans="2:5" x14ac:dyDescent="0.25">
      <c r="B8" s="190" t="s">
        <v>142</v>
      </c>
      <c r="C8" s="190"/>
      <c r="D8" s="190"/>
      <c r="E8" s="190"/>
    </row>
    <row r="9" spans="2:5" x14ac:dyDescent="0.25">
      <c r="B9" s="189" t="s">
        <v>130</v>
      </c>
      <c r="C9" s="189"/>
      <c r="D9" s="189"/>
      <c r="E9" s="189"/>
    </row>
    <row r="10" spans="2:5" x14ac:dyDescent="0.25">
      <c r="B10" s="186" t="s">
        <v>0</v>
      </c>
      <c r="C10" s="186"/>
      <c r="D10" s="186"/>
      <c r="E10" s="186"/>
    </row>
    <row r="11" spans="2:5" ht="27" x14ac:dyDescent="0.25">
      <c r="B11" s="7" t="s">
        <v>144</v>
      </c>
      <c r="C11" s="7" t="s">
        <v>113</v>
      </c>
      <c r="D11" s="7" t="s">
        <v>114</v>
      </c>
      <c r="E11" s="7" t="s">
        <v>240</v>
      </c>
    </row>
    <row r="12" spans="2:5" x14ac:dyDescent="0.25">
      <c r="B12" s="52" t="s">
        <v>143</v>
      </c>
      <c r="C12" s="41">
        <f>+SUM(C13:C16)</f>
        <v>127140696.04134001</v>
      </c>
      <c r="D12" s="41">
        <f>+SUM(D13:D16)</f>
        <v>132101725.50129999</v>
      </c>
      <c r="E12" s="42">
        <f>((D12-C12)/(C12))</f>
        <v>3.901999607070656E-2</v>
      </c>
    </row>
    <row r="13" spans="2:5" x14ac:dyDescent="0.25">
      <c r="B13" s="43" t="s">
        <v>27</v>
      </c>
      <c r="C13" s="44">
        <v>123138688.53283</v>
      </c>
      <c r="D13" s="44">
        <v>127198302.35500999</v>
      </c>
      <c r="E13" s="42">
        <f t="shared" ref="E13:E15" si="0">((D13-C13)/(C13))</f>
        <v>3.296781759290586E-2</v>
      </c>
    </row>
    <row r="14" spans="2:5" x14ac:dyDescent="0.25">
      <c r="B14" s="43" t="s">
        <v>28</v>
      </c>
      <c r="C14" s="44">
        <v>533594.48521999991</v>
      </c>
      <c r="D14" s="44">
        <v>563856.34657000005</v>
      </c>
      <c r="E14" s="42">
        <f t="shared" si="0"/>
        <v>5.6713219848071018E-2</v>
      </c>
    </row>
    <row r="15" spans="2:5" x14ac:dyDescent="0.25">
      <c r="B15" s="43" t="s">
        <v>29</v>
      </c>
      <c r="C15" s="44">
        <v>1395586.7179099997</v>
      </c>
      <c r="D15" s="44">
        <v>1520099.0972</v>
      </c>
      <c r="E15" s="42">
        <f t="shared" si="0"/>
        <v>8.9218661722767989E-2</v>
      </c>
    </row>
    <row r="16" spans="2:5" x14ac:dyDescent="0.25">
      <c r="B16" s="43" t="s">
        <v>30</v>
      </c>
      <c r="C16" s="44">
        <v>2072826.3053800005</v>
      </c>
      <c r="D16" s="44">
        <v>2819467.7025199998</v>
      </c>
      <c r="E16" s="42">
        <f>((D16-C16)/(C16))</f>
        <v>0.36020451651066893</v>
      </c>
    </row>
    <row r="17" spans="2:5" x14ac:dyDescent="0.25">
      <c r="C17" s="45"/>
    </row>
    <row r="18" spans="2:5" ht="33.75" customHeight="1" x14ac:dyDescent="0.25">
      <c r="B18" s="224" t="s">
        <v>236</v>
      </c>
      <c r="C18" s="186"/>
      <c r="D18" s="186"/>
      <c r="E18" s="186"/>
    </row>
    <row r="19" spans="2:5" ht="27" x14ac:dyDescent="0.25">
      <c r="B19" s="7" t="s">
        <v>144</v>
      </c>
      <c r="C19" s="7" t="s">
        <v>113</v>
      </c>
      <c r="D19" s="7" t="s">
        <v>114</v>
      </c>
      <c r="E19" s="7" t="s">
        <v>240</v>
      </c>
    </row>
    <row r="20" spans="2:5" x14ac:dyDescent="0.25">
      <c r="B20" s="43" t="s">
        <v>28</v>
      </c>
      <c r="C20" s="44">
        <v>533594.48522000003</v>
      </c>
      <c r="D20" s="46">
        <v>563856.34657000005</v>
      </c>
      <c r="E20" s="12"/>
    </row>
    <row r="21" spans="2:5" x14ac:dyDescent="0.25">
      <c r="B21" s="47" t="s">
        <v>29</v>
      </c>
      <c r="C21" s="48">
        <v>1395586.7179099999</v>
      </c>
      <c r="D21" s="49">
        <v>1520099.0972</v>
      </c>
      <c r="E21" s="12"/>
    </row>
    <row r="22" spans="2:5" x14ac:dyDescent="0.25">
      <c r="B22" s="12" t="s">
        <v>103</v>
      </c>
      <c r="C22" s="24">
        <f>SUM(C20:C21)</f>
        <v>1929181.2031299998</v>
      </c>
      <c r="D22" s="24">
        <f>SUM(D20:D21)</f>
        <v>2083955.44377</v>
      </c>
      <c r="E22" s="50">
        <f>((D22-C22)/(C22))</f>
        <v>8.0227943538370969E-2</v>
      </c>
    </row>
    <row r="26" spans="2:5" x14ac:dyDescent="0.25">
      <c r="B26" s="1" t="s">
        <v>212</v>
      </c>
    </row>
    <row r="27" spans="2:5" ht="16.5" x14ac:dyDescent="0.3">
      <c r="B27" s="51" t="s">
        <v>217</v>
      </c>
    </row>
  </sheetData>
  <mergeCells count="5">
    <mergeCell ref="B18:E18"/>
    <mergeCell ref="B9:E9"/>
    <mergeCell ref="B8:E8"/>
    <mergeCell ref="B7:E7"/>
    <mergeCell ref="B10:E10"/>
  </mergeCells>
  <hyperlinks>
    <hyperlink ref="B27" r:id="rId1" xr:uid="{00000000-0004-0000-0300-000000000000}"/>
  </hyperlinks>
  <pageMargins left="0.7" right="0.7" top="0.75" bottom="0.75" header="0" footer="0"/>
  <pageSetup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B8:N44"/>
  <sheetViews>
    <sheetView showGridLines="0" workbookViewId="0">
      <selection activeCell="E35" sqref="E35"/>
    </sheetView>
  </sheetViews>
  <sheetFormatPr baseColWidth="10" defaultColWidth="14.42578125" defaultRowHeight="13.5" x14ac:dyDescent="0.25"/>
  <cols>
    <col min="1" max="1" width="14.42578125" style="1"/>
    <col min="2" max="2" width="60.140625" style="1" bestFit="1" customWidth="1"/>
    <col min="3" max="3" width="17" style="1" customWidth="1"/>
    <col min="4" max="4" width="15.140625" style="1" bestFit="1" customWidth="1"/>
    <col min="5" max="6" width="14.42578125" style="1"/>
    <col min="7" max="7" width="34" style="1" customWidth="1"/>
    <col min="8" max="8" width="16.140625" style="1" bestFit="1" customWidth="1"/>
    <col min="9" max="9" width="15.140625" style="1" bestFit="1" customWidth="1"/>
    <col min="10" max="13" width="14.42578125" style="1"/>
    <col min="14" max="14" width="22.140625" style="1" customWidth="1"/>
    <col min="15" max="16384" width="14.42578125" style="1"/>
  </cols>
  <sheetData>
    <row r="8" spans="2:14" x14ac:dyDescent="0.25">
      <c r="B8" s="191" t="s">
        <v>77</v>
      </c>
      <c r="C8" s="191"/>
      <c r="D8" s="191"/>
      <c r="E8" s="53"/>
      <c r="F8" s="53"/>
      <c r="G8" s="53"/>
      <c r="H8" s="53"/>
      <c r="I8" s="53"/>
      <c r="J8" s="53"/>
    </row>
    <row r="9" spans="2:14" x14ac:dyDescent="0.25">
      <c r="B9" s="189" t="s">
        <v>237</v>
      </c>
      <c r="C9" s="189"/>
      <c r="D9" s="189"/>
      <c r="G9" s="192"/>
      <c r="H9" s="187"/>
      <c r="I9" s="187"/>
      <c r="J9" s="187"/>
    </row>
    <row r="10" spans="2:14" ht="16.5" x14ac:dyDescent="0.3">
      <c r="B10" s="53" t="s">
        <v>0</v>
      </c>
      <c r="C10" s="53"/>
      <c r="D10" s="54"/>
      <c r="E10" s="54"/>
      <c r="F10" s="54"/>
      <c r="G10" s="54"/>
      <c r="H10" s="54"/>
      <c r="I10" s="54"/>
      <c r="J10" s="54"/>
      <c r="N10" s="9"/>
    </row>
    <row r="11" spans="2:14" x14ac:dyDescent="0.25">
      <c r="B11" s="7" t="s">
        <v>78</v>
      </c>
      <c r="C11" s="7">
        <v>2023</v>
      </c>
      <c r="D11" s="7">
        <v>2024</v>
      </c>
      <c r="E11" s="53"/>
      <c r="F11" s="53"/>
      <c r="G11" s="193" t="s">
        <v>134</v>
      </c>
      <c r="H11" s="193"/>
      <c r="I11" s="193"/>
    </row>
    <row r="12" spans="2:14" x14ac:dyDescent="0.25">
      <c r="B12" s="55" t="s">
        <v>80</v>
      </c>
      <c r="C12" s="56">
        <v>40432103.775510006</v>
      </c>
      <c r="D12" s="57">
        <v>44424455.451400004</v>
      </c>
      <c r="E12" s="53"/>
      <c r="F12" s="53"/>
      <c r="G12" s="193"/>
      <c r="H12" s="193"/>
      <c r="I12" s="193"/>
    </row>
    <row r="13" spans="2:14" x14ac:dyDescent="0.25">
      <c r="B13" s="55" t="s">
        <v>81</v>
      </c>
      <c r="C13" s="56">
        <v>17730025.955450002</v>
      </c>
      <c r="D13" s="57">
        <v>16997348.448449999</v>
      </c>
      <c r="E13" s="53"/>
      <c r="F13" s="53"/>
      <c r="G13" s="1" t="s">
        <v>147</v>
      </c>
      <c r="H13" s="53"/>
      <c r="I13" s="58"/>
    </row>
    <row r="14" spans="2:14" x14ac:dyDescent="0.25">
      <c r="B14" s="55" t="s">
        <v>82</v>
      </c>
      <c r="C14" s="56">
        <v>13970719.85781</v>
      </c>
      <c r="D14" s="57">
        <v>14590991.231489999</v>
      </c>
      <c r="E14" s="53"/>
      <c r="F14" s="53"/>
      <c r="G14" s="53" t="s">
        <v>104</v>
      </c>
      <c r="H14" s="53"/>
      <c r="I14" s="58"/>
    </row>
    <row r="15" spans="2:14" ht="27" x14ac:dyDescent="0.25">
      <c r="B15" s="55" t="s">
        <v>83</v>
      </c>
      <c r="C15" s="56">
        <v>5628946.2431000005</v>
      </c>
      <c r="D15" s="57">
        <v>14301988.293860001</v>
      </c>
      <c r="E15" s="53"/>
      <c r="F15" s="53"/>
      <c r="G15" s="7" t="s">
        <v>1</v>
      </c>
      <c r="H15" s="7" t="s">
        <v>125</v>
      </c>
    </row>
    <row r="16" spans="2:14" x14ac:dyDescent="0.25">
      <c r="B16" s="55" t="s">
        <v>84</v>
      </c>
      <c r="C16" s="56">
        <v>4761557.1298000002</v>
      </c>
      <c r="D16" s="57">
        <v>5131804.0644899998</v>
      </c>
      <c r="E16" s="53"/>
      <c r="F16" s="53"/>
      <c r="G16" s="12" t="s">
        <v>84</v>
      </c>
      <c r="H16" s="57">
        <v>5131804.0644899998</v>
      </c>
    </row>
    <row r="17" spans="2:10" x14ac:dyDescent="0.25">
      <c r="B17" s="55" t="s">
        <v>85</v>
      </c>
      <c r="C17" s="56">
        <v>1438973.5625100001</v>
      </c>
      <c r="D17" s="57">
        <v>1655946.9461099999</v>
      </c>
      <c r="E17" s="53"/>
      <c r="F17" s="53"/>
      <c r="G17" s="12" t="s">
        <v>83</v>
      </c>
      <c r="H17" s="57">
        <v>14301988.293860001</v>
      </c>
    </row>
    <row r="18" spans="2:10" x14ac:dyDescent="0.25">
      <c r="B18" s="55" t="s">
        <v>86</v>
      </c>
      <c r="C18" s="56">
        <v>4919927.9049499994</v>
      </c>
      <c r="D18" s="57">
        <v>1578290.0928099998</v>
      </c>
      <c r="E18" s="53"/>
      <c r="F18" s="53"/>
      <c r="G18" s="12" t="s">
        <v>82</v>
      </c>
      <c r="H18" s="57">
        <v>14590991.231489999</v>
      </c>
      <c r="I18" s="58"/>
      <c r="J18" s="53"/>
    </row>
    <row r="19" spans="2:10" x14ac:dyDescent="0.25">
      <c r="B19" s="55" t="s">
        <v>87</v>
      </c>
      <c r="C19" s="56">
        <v>479622.84324999998</v>
      </c>
      <c r="D19" s="57">
        <v>711761.47345000005</v>
      </c>
      <c r="E19" s="53"/>
      <c r="F19" s="53"/>
      <c r="G19" s="12" t="s">
        <v>81</v>
      </c>
      <c r="H19" s="57">
        <v>16997348.448449999</v>
      </c>
      <c r="I19" s="58"/>
      <c r="J19" s="53"/>
    </row>
    <row r="20" spans="2:10" x14ac:dyDescent="0.25">
      <c r="B20" s="55" t="s">
        <v>89</v>
      </c>
      <c r="C20" s="56">
        <v>237387.24367</v>
      </c>
      <c r="D20" s="57">
        <v>418760.79837000003</v>
      </c>
      <c r="E20" s="53"/>
      <c r="F20" s="53"/>
      <c r="G20" s="12" t="s">
        <v>80</v>
      </c>
      <c r="H20" s="57">
        <v>44424455.451400004</v>
      </c>
      <c r="I20" s="58"/>
      <c r="J20" s="53"/>
    </row>
    <row r="21" spans="2:10" x14ac:dyDescent="0.25">
      <c r="B21" s="55" t="s">
        <v>91</v>
      </c>
      <c r="C21" s="56">
        <v>287617.58455999999</v>
      </c>
      <c r="D21" s="57">
        <v>359821.29283999995</v>
      </c>
      <c r="E21" s="53"/>
      <c r="F21" s="53"/>
      <c r="G21" s="39" t="s">
        <v>228</v>
      </c>
      <c r="H21" s="39"/>
      <c r="I21" s="58"/>
      <c r="J21" s="53"/>
    </row>
    <row r="22" spans="2:10" x14ac:dyDescent="0.25">
      <c r="B22" s="55" t="s">
        <v>88</v>
      </c>
      <c r="C22" s="56">
        <v>167979.46805000002</v>
      </c>
      <c r="D22" s="57">
        <v>329024.17427999998</v>
      </c>
      <c r="E22" s="53"/>
      <c r="F22" s="53"/>
      <c r="G22" s="39" t="s">
        <v>238</v>
      </c>
      <c r="H22" s="39"/>
      <c r="I22" s="58"/>
      <c r="J22" s="53"/>
    </row>
    <row r="23" spans="2:10" x14ac:dyDescent="0.25">
      <c r="B23" s="55" t="s">
        <v>131</v>
      </c>
      <c r="C23" s="56">
        <v>261547.10650999998</v>
      </c>
      <c r="D23" s="57">
        <v>290475.16680000001</v>
      </c>
      <c r="E23" s="53"/>
      <c r="F23" s="53"/>
      <c r="H23" s="61"/>
      <c r="I23" s="58"/>
      <c r="J23" s="53"/>
    </row>
    <row r="24" spans="2:10" x14ac:dyDescent="0.25">
      <c r="B24" s="55" t="s">
        <v>132</v>
      </c>
      <c r="C24" s="56">
        <v>183008.97805999999</v>
      </c>
      <c r="D24" s="57">
        <v>286634.72479000001</v>
      </c>
      <c r="E24" s="53"/>
      <c r="F24" s="53"/>
      <c r="H24" s="8"/>
      <c r="I24" s="58"/>
      <c r="J24" s="53"/>
    </row>
    <row r="25" spans="2:10" x14ac:dyDescent="0.25">
      <c r="B25" s="55" t="s">
        <v>90</v>
      </c>
      <c r="C25" s="56">
        <v>193378.50954</v>
      </c>
      <c r="D25" s="57">
        <v>193824.53291000001</v>
      </c>
      <c r="E25" s="53"/>
      <c r="F25" s="53"/>
      <c r="I25" s="58"/>
      <c r="J25" s="53"/>
    </row>
    <row r="26" spans="2:10" x14ac:dyDescent="0.25">
      <c r="B26" s="55" t="s">
        <v>92</v>
      </c>
      <c r="C26" s="56">
        <v>114934.60342</v>
      </c>
      <c r="D26" s="57">
        <v>135062.47352999999</v>
      </c>
      <c r="E26" s="53"/>
      <c r="F26" s="53"/>
      <c r="J26" s="53"/>
    </row>
    <row r="27" spans="2:10" x14ac:dyDescent="0.25">
      <c r="B27" s="55" t="s">
        <v>94</v>
      </c>
      <c r="C27" s="56">
        <v>85423.329949999999</v>
      </c>
      <c r="D27" s="57">
        <v>109167.83636</v>
      </c>
      <c r="E27" s="53"/>
      <c r="F27" s="53"/>
      <c r="J27" s="53"/>
    </row>
    <row r="28" spans="2:10" x14ac:dyDescent="0.25">
      <c r="B28" s="55" t="s">
        <v>93</v>
      </c>
      <c r="C28" s="56">
        <v>83958.177580000003</v>
      </c>
      <c r="D28" s="57">
        <v>94570.889719999992</v>
      </c>
      <c r="E28" s="53"/>
      <c r="F28" s="53"/>
      <c r="J28" s="53"/>
    </row>
    <row r="29" spans="2:10" x14ac:dyDescent="0.25">
      <c r="B29" s="55" t="s">
        <v>95</v>
      </c>
      <c r="C29" s="56">
        <v>44275.581310000001</v>
      </c>
      <c r="D29" s="57">
        <v>46203.633710000002</v>
      </c>
      <c r="E29" s="53"/>
      <c r="F29" s="53"/>
      <c r="J29" s="53"/>
    </row>
    <row r="30" spans="2:10" x14ac:dyDescent="0.25">
      <c r="B30" s="55" t="s">
        <v>79</v>
      </c>
      <c r="C30" s="104" t="s">
        <v>133</v>
      </c>
      <c r="D30" s="104" t="s">
        <v>133</v>
      </c>
      <c r="E30" s="53"/>
      <c r="F30" s="53"/>
      <c r="I30" s="53"/>
      <c r="J30" s="53"/>
    </row>
    <row r="31" spans="2:10" x14ac:dyDescent="0.25">
      <c r="B31" s="59"/>
      <c r="C31" s="53"/>
      <c r="D31" s="53"/>
      <c r="E31" s="53"/>
      <c r="F31" s="53"/>
      <c r="I31" s="53"/>
      <c r="J31" s="53"/>
    </row>
    <row r="32" spans="2:10" ht="13.5" customHeight="1" x14ac:dyDescent="0.25">
      <c r="B32" s="60"/>
      <c r="I32" s="39"/>
    </row>
    <row r="33" spans="2:11" x14ac:dyDescent="0.25">
      <c r="B33" s="60"/>
      <c r="I33" s="39"/>
    </row>
    <row r="34" spans="2:11" ht="27" x14ac:dyDescent="0.25">
      <c r="B34" s="7" t="s">
        <v>1</v>
      </c>
      <c r="C34" s="7" t="s">
        <v>121</v>
      </c>
      <c r="D34" s="7" t="s">
        <v>125</v>
      </c>
      <c r="E34" s="7" t="s">
        <v>240</v>
      </c>
      <c r="F34" s="67"/>
      <c r="I34" s="62"/>
      <c r="J34" s="63"/>
      <c r="K34" s="3"/>
    </row>
    <row r="35" spans="2:11" x14ac:dyDescent="0.25">
      <c r="B35" s="12" t="s">
        <v>80</v>
      </c>
      <c r="C35" s="56">
        <v>40432103.775510006</v>
      </c>
      <c r="D35" s="57">
        <v>44424455.451400004</v>
      </c>
      <c r="E35" s="65">
        <f t="shared" ref="E35:E39" si="0">((D35-C35)/(C35))</f>
        <v>9.8742120817076867E-2</v>
      </c>
      <c r="F35" s="66"/>
      <c r="I35" s="64"/>
      <c r="J35" s="8"/>
    </row>
    <row r="36" spans="2:11" x14ac:dyDescent="0.25">
      <c r="B36" s="12" t="s">
        <v>81</v>
      </c>
      <c r="C36" s="56">
        <v>17730025.955450002</v>
      </c>
      <c r="D36" s="57">
        <v>16997348.448449999</v>
      </c>
      <c r="E36" s="65">
        <f t="shared" si="0"/>
        <v>-4.1324107975983335E-2</v>
      </c>
      <c r="F36" s="66"/>
    </row>
    <row r="37" spans="2:11" x14ac:dyDescent="0.25">
      <c r="B37" s="12" t="s">
        <v>82</v>
      </c>
      <c r="C37" s="56">
        <v>13970719.85781</v>
      </c>
      <c r="D37" s="57">
        <v>14590991.231489999</v>
      </c>
      <c r="E37" s="65">
        <f t="shared" si="0"/>
        <v>4.4397953719847248E-2</v>
      </c>
      <c r="F37" s="66"/>
    </row>
    <row r="38" spans="2:11" x14ac:dyDescent="0.25">
      <c r="B38" s="12" t="s">
        <v>83</v>
      </c>
      <c r="C38" s="56">
        <v>5628946.2431000005</v>
      </c>
      <c r="D38" s="57">
        <v>14301988.293860001</v>
      </c>
      <c r="E38" s="65">
        <f t="shared" si="0"/>
        <v>1.5407931922234064</v>
      </c>
      <c r="F38" s="66"/>
    </row>
    <row r="39" spans="2:11" x14ac:dyDescent="0.25">
      <c r="B39" s="12" t="s">
        <v>84</v>
      </c>
      <c r="C39" s="56">
        <v>4761557.1298000002</v>
      </c>
      <c r="D39" s="57">
        <v>5131804.0644899998</v>
      </c>
      <c r="E39" s="65">
        <f t="shared" si="0"/>
        <v>7.7757532798005319E-2</v>
      </c>
      <c r="F39" s="66"/>
    </row>
    <row r="40" spans="2:11" x14ac:dyDescent="0.25">
      <c r="B40" s="55" t="s">
        <v>103</v>
      </c>
      <c r="C40" s="56">
        <f>SUM(C35:C39)</f>
        <v>82523352.961670026</v>
      </c>
      <c r="D40" s="56">
        <f>SUM(D35:D39)</f>
        <v>95446587.489690006</v>
      </c>
      <c r="E40" s="65">
        <f>((D40-C40)/(C40))</f>
        <v>0.15660093857338164</v>
      </c>
      <c r="F40" s="66"/>
    </row>
    <row r="41" spans="2:11" x14ac:dyDescent="0.25">
      <c r="B41" s="59"/>
    </row>
    <row r="43" spans="2:11" x14ac:dyDescent="0.25">
      <c r="B43" s="1" t="s">
        <v>212</v>
      </c>
    </row>
    <row r="44" spans="2:11" x14ac:dyDescent="0.25">
      <c r="B44" s="1" t="s">
        <v>218</v>
      </c>
    </row>
  </sheetData>
  <mergeCells count="4">
    <mergeCell ref="B8:D8"/>
    <mergeCell ref="G9:J9"/>
    <mergeCell ref="G11:I12"/>
    <mergeCell ref="B9:D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8:L76"/>
  <sheetViews>
    <sheetView showGridLines="0" topLeftCell="F1" workbookViewId="0">
      <selection activeCell="J12" sqref="J12"/>
    </sheetView>
  </sheetViews>
  <sheetFormatPr baseColWidth="10" defaultColWidth="14.42578125" defaultRowHeight="15" customHeight="1" x14ac:dyDescent="0.25"/>
  <cols>
    <col min="1" max="1" width="104" style="1" hidden="1" customWidth="1"/>
    <col min="2" max="3" width="15.85546875" style="1" hidden="1" customWidth="1"/>
    <col min="4" max="5" width="11.140625" style="1" hidden="1" customWidth="1"/>
    <col min="6" max="6" width="11.140625" style="94" customWidth="1"/>
    <col min="7" max="7" width="41.7109375" style="8" customWidth="1"/>
    <col min="8" max="8" width="21" style="8" customWidth="1"/>
    <col min="9" max="9" width="17.28515625" style="1" customWidth="1"/>
    <col min="10" max="13" width="14.42578125" style="1"/>
    <col min="14" max="14" width="15" style="1" bestFit="1" customWidth="1"/>
    <col min="15" max="16384" width="14.42578125" style="1"/>
  </cols>
  <sheetData>
    <row r="8" spans="1:11" ht="13.5" x14ac:dyDescent="0.25">
      <c r="A8" s="53" t="s">
        <v>47</v>
      </c>
      <c r="B8" s="53"/>
      <c r="C8" s="53"/>
      <c r="D8" s="89"/>
      <c r="E8" s="89"/>
      <c r="F8" s="95"/>
      <c r="G8" s="191" t="s">
        <v>146</v>
      </c>
      <c r="H8" s="191"/>
      <c r="I8" s="187"/>
    </row>
    <row r="9" spans="1:11" ht="13.5" x14ac:dyDescent="0.25">
      <c r="A9" s="53" t="s">
        <v>124</v>
      </c>
      <c r="B9" s="53"/>
      <c r="C9" s="53"/>
      <c r="D9" s="53"/>
      <c r="E9" s="53"/>
      <c r="F9" s="96"/>
      <c r="G9" s="189" t="s">
        <v>237</v>
      </c>
      <c r="H9" s="189"/>
      <c r="I9" s="189"/>
    </row>
    <row r="10" spans="1:11" ht="13.5" x14ac:dyDescent="0.25">
      <c r="A10" s="53" t="s">
        <v>0</v>
      </c>
      <c r="B10" s="53"/>
      <c r="C10" s="53"/>
      <c r="D10" s="53"/>
      <c r="E10" s="53"/>
      <c r="F10" s="96"/>
      <c r="G10" s="53" t="s">
        <v>0</v>
      </c>
      <c r="H10" s="53"/>
      <c r="I10" s="54"/>
    </row>
    <row r="11" spans="1:11" ht="40.5" x14ac:dyDescent="0.25">
      <c r="A11" s="90" t="s">
        <v>1</v>
      </c>
      <c r="B11" s="90" t="s">
        <v>113</v>
      </c>
      <c r="C11" s="90" t="s">
        <v>114</v>
      </c>
      <c r="D11" s="90" t="s">
        <v>14</v>
      </c>
      <c r="E11" s="93"/>
      <c r="F11" s="67"/>
      <c r="G11" s="7" t="s">
        <v>1</v>
      </c>
      <c r="H11" s="7" t="s">
        <v>121</v>
      </c>
      <c r="I11" s="7" t="s">
        <v>125</v>
      </c>
      <c r="J11" s="7" t="s">
        <v>240</v>
      </c>
      <c r="K11" s="7" t="s">
        <v>15</v>
      </c>
    </row>
    <row r="12" spans="1:11" ht="13.5" x14ac:dyDescent="0.25">
      <c r="A12" s="75" t="s">
        <v>16</v>
      </c>
      <c r="B12" s="76">
        <f>+B13+B22+B30+B40</f>
        <v>127140696.04134001</v>
      </c>
      <c r="C12" s="76">
        <f>+C13+C22+C30+C40</f>
        <v>132101725.50130001</v>
      </c>
      <c r="D12" s="68">
        <f t="shared" ref="D12:D19" si="0">((C12-B12)/(B12))</f>
        <v>3.9019996070706671E-2</v>
      </c>
      <c r="E12" s="69"/>
      <c r="F12" s="91"/>
      <c r="G12" s="70" t="s">
        <v>32</v>
      </c>
      <c r="H12" s="56">
        <v>73715309.937350005</v>
      </c>
      <c r="I12" s="56">
        <v>76992789.234209999</v>
      </c>
      <c r="J12" s="13">
        <f>((I12-H12)/(H12))</f>
        <v>4.446131067814129E-2</v>
      </c>
      <c r="K12" s="50">
        <f>+(I12/$H$16)</f>
        <v>0.58282955004590242</v>
      </c>
    </row>
    <row r="13" spans="1:11" ht="24.75" customHeight="1" x14ac:dyDescent="0.25">
      <c r="A13" s="71" t="s">
        <v>31</v>
      </c>
      <c r="B13" s="72">
        <f>+SUM(B14:B21)</f>
        <v>22022278.688189998</v>
      </c>
      <c r="C13" s="72">
        <f>+SUM(C14:C21)</f>
        <v>19530273.905560002</v>
      </c>
      <c r="D13" s="73">
        <f t="shared" si="0"/>
        <v>-0.11315835286229471</v>
      </c>
      <c r="E13" s="74"/>
      <c r="F13" s="91"/>
      <c r="G13" s="70" t="s">
        <v>34</v>
      </c>
      <c r="H13" s="56">
        <v>25838643.257429998</v>
      </c>
      <c r="I13" s="56">
        <v>26591943.134469997</v>
      </c>
      <c r="J13" s="13">
        <f>((I13-H13)/(H13))</f>
        <v>2.9154002767671813E-2</v>
      </c>
      <c r="K13" s="50">
        <f>+(I13/$H$16)</f>
        <v>0.20129898404853391</v>
      </c>
    </row>
    <row r="14" spans="1:11" ht="13.5" x14ac:dyDescent="0.25">
      <c r="A14" s="75" t="s">
        <v>50</v>
      </c>
      <c r="B14" s="76">
        <v>5078057.1762399999</v>
      </c>
      <c r="C14" s="76">
        <v>5558442.7097899998</v>
      </c>
      <c r="D14" s="68">
        <f t="shared" si="0"/>
        <v>9.4600260863091895E-2</v>
      </c>
      <c r="E14" s="69"/>
      <c r="F14" s="91"/>
      <c r="G14" s="70" t="s">
        <v>31</v>
      </c>
      <c r="H14" s="56">
        <v>22022278.688189998</v>
      </c>
      <c r="I14" s="56">
        <v>19530273.905560002</v>
      </c>
      <c r="J14" s="13">
        <f>((I14-H14)/(H14))</f>
        <v>-0.11315835286229471</v>
      </c>
      <c r="K14" s="50">
        <f>+(I14/$H$16)</f>
        <v>0.14784268586535462</v>
      </c>
    </row>
    <row r="15" spans="1:11" ht="13.5" x14ac:dyDescent="0.25">
      <c r="A15" s="75" t="s">
        <v>48</v>
      </c>
      <c r="B15" s="76">
        <v>5080643.8832799997</v>
      </c>
      <c r="C15" s="76">
        <v>4447103.3825200005</v>
      </c>
      <c r="D15" s="68">
        <f t="shared" si="0"/>
        <v>-0.12469689183391329</v>
      </c>
      <c r="E15" s="69"/>
      <c r="F15" s="91"/>
      <c r="G15" s="70" t="s">
        <v>33</v>
      </c>
      <c r="H15" s="56">
        <v>5564464.1583699994</v>
      </c>
      <c r="I15" s="56">
        <v>8986719.2270599995</v>
      </c>
      <c r="J15" s="13">
        <f>((I15-H15)/(H15))</f>
        <v>0.61501969844522864</v>
      </c>
      <c r="K15" s="50">
        <f>+(I15/$H$16)</f>
        <v>6.8028780040208944E-2</v>
      </c>
    </row>
    <row r="16" spans="1:11" ht="15" customHeight="1" x14ac:dyDescent="0.25">
      <c r="A16" s="75" t="s">
        <v>49</v>
      </c>
      <c r="B16" s="76">
        <v>5874737.04012</v>
      </c>
      <c r="C16" s="76">
        <v>3599664.0509200003</v>
      </c>
      <c r="D16" s="68">
        <f t="shared" si="0"/>
        <v>-0.38726379983699288</v>
      </c>
      <c r="E16" s="69"/>
      <c r="F16" s="91"/>
      <c r="G16" s="12" t="s">
        <v>145</v>
      </c>
      <c r="H16" s="195">
        <f>+I12+I13+I14+I15</f>
        <v>132101725.50130001</v>
      </c>
      <c r="I16" s="195"/>
      <c r="J16" s="195"/>
      <c r="K16" s="195"/>
    </row>
    <row r="17" spans="1:8" ht="13.5" x14ac:dyDescent="0.25">
      <c r="A17" s="75" t="s">
        <v>51</v>
      </c>
      <c r="B17" s="76">
        <v>3214803.20713</v>
      </c>
      <c r="C17" s="76">
        <v>2881794.6258700001</v>
      </c>
      <c r="D17" s="68">
        <f t="shared" si="0"/>
        <v>-0.10358599261112834</v>
      </c>
      <c r="E17" s="69"/>
      <c r="F17" s="91"/>
      <c r="G17" s="69"/>
      <c r="H17" s="69"/>
    </row>
    <row r="18" spans="1:8" ht="13.5" x14ac:dyDescent="0.25">
      <c r="A18" s="75" t="s">
        <v>53</v>
      </c>
      <c r="B18" s="76">
        <v>846395.94434000005</v>
      </c>
      <c r="C18" s="76">
        <v>986906.16907000006</v>
      </c>
      <c r="D18" s="68">
        <f t="shared" si="0"/>
        <v>0.16601004018227739</v>
      </c>
      <c r="E18" s="69"/>
      <c r="F18" s="91"/>
      <c r="G18" s="69"/>
      <c r="H18" s="69"/>
    </row>
    <row r="19" spans="1:8" ht="13.5" x14ac:dyDescent="0.25">
      <c r="A19" s="75" t="s">
        <v>52</v>
      </c>
      <c r="B19" s="76">
        <v>1927641.4370799998</v>
      </c>
      <c r="C19" s="76">
        <v>2056362.9673900001</v>
      </c>
      <c r="D19" s="68">
        <f t="shared" si="0"/>
        <v>6.6776698110924751E-2</v>
      </c>
      <c r="E19" s="69"/>
      <c r="F19" s="91"/>
      <c r="G19" s="1" t="s">
        <v>76</v>
      </c>
      <c r="H19" s="69"/>
    </row>
    <row r="20" spans="1:8" ht="13.5" x14ac:dyDescent="0.25">
      <c r="A20" s="75" t="s">
        <v>55</v>
      </c>
      <c r="B20" s="77">
        <v>0</v>
      </c>
      <c r="C20" s="77">
        <v>0</v>
      </c>
      <c r="D20" s="68" t="s">
        <v>112</v>
      </c>
      <c r="E20" s="69"/>
      <c r="F20" s="91"/>
      <c r="G20" s="1" t="s">
        <v>47</v>
      </c>
      <c r="H20" s="69"/>
    </row>
    <row r="21" spans="1:8" ht="13.5" x14ac:dyDescent="0.25">
      <c r="A21" s="75" t="s">
        <v>54</v>
      </c>
      <c r="B21" s="77">
        <v>0</v>
      </c>
      <c r="C21" s="77">
        <v>0</v>
      </c>
      <c r="D21" s="68" t="s">
        <v>112</v>
      </c>
      <c r="E21" s="69"/>
      <c r="F21" s="91"/>
      <c r="G21" s="1" t="s">
        <v>237</v>
      </c>
      <c r="H21" s="69"/>
    </row>
    <row r="22" spans="1:8" ht="13.5" x14ac:dyDescent="0.25">
      <c r="A22" s="71" t="s">
        <v>32</v>
      </c>
      <c r="B22" s="72">
        <f>+SUM(B23:B29)</f>
        <v>73715309.937350005</v>
      </c>
      <c r="C22" s="72">
        <f>+SUM(C23:C29)</f>
        <v>76992789.234209999</v>
      </c>
      <c r="D22" s="78">
        <f>((C22-B22)/(B22))</f>
        <v>4.446131067814129E-2</v>
      </c>
      <c r="E22" s="79"/>
      <c r="F22" s="92"/>
      <c r="G22" s="1" t="s">
        <v>0</v>
      </c>
      <c r="H22" s="69"/>
    </row>
    <row r="23" spans="1:8" ht="25.5" customHeight="1" x14ac:dyDescent="0.25">
      <c r="A23" s="75" t="s">
        <v>56</v>
      </c>
      <c r="B23" s="76">
        <v>54863817.678599998</v>
      </c>
      <c r="C23" s="76">
        <v>58954904.645470001</v>
      </c>
      <c r="D23" s="68">
        <f>((C23-B23)/(B23))</f>
        <v>7.4568032994644456E-2</v>
      </c>
      <c r="E23" s="69"/>
      <c r="F23" s="91"/>
      <c r="G23" s="69"/>
      <c r="H23" s="69"/>
    </row>
    <row r="24" spans="1:8" ht="13.5" x14ac:dyDescent="0.25">
      <c r="A24" s="75" t="s">
        <v>61</v>
      </c>
      <c r="B24" s="76">
        <v>317698.9498</v>
      </c>
      <c r="C24" s="76">
        <v>503908.58033999999</v>
      </c>
      <c r="D24" s="68">
        <f t="shared" ref="D24:D29" si="1">((C24-B24)/(B24))</f>
        <v>0.58611975474651057</v>
      </c>
      <c r="E24" s="69"/>
      <c r="F24" s="91"/>
      <c r="G24" s="69"/>
      <c r="H24" s="69"/>
    </row>
    <row r="25" spans="1:8" ht="13.5" x14ac:dyDescent="0.25">
      <c r="A25" s="75" t="s">
        <v>62</v>
      </c>
      <c r="B25" s="76">
        <v>875942.04230999993</v>
      </c>
      <c r="C25" s="76">
        <v>505441.48155999999</v>
      </c>
      <c r="D25" s="68">
        <f t="shared" si="1"/>
        <v>-0.42297383029239061</v>
      </c>
      <c r="E25" s="69"/>
      <c r="F25" s="91"/>
      <c r="G25" s="69"/>
      <c r="H25" s="69"/>
    </row>
    <row r="26" spans="1:8" ht="13.5" x14ac:dyDescent="0.25">
      <c r="A26" s="75" t="s">
        <v>58</v>
      </c>
      <c r="B26" s="76">
        <v>1711247.8853</v>
      </c>
      <c r="C26" s="76">
        <v>1920344.10203</v>
      </c>
      <c r="D26" s="68">
        <f t="shared" si="1"/>
        <v>0.12218932074434277</v>
      </c>
      <c r="E26" s="69"/>
      <c r="F26" s="91"/>
      <c r="G26" s="69"/>
      <c r="H26" s="69"/>
    </row>
    <row r="27" spans="1:8" ht="13.5" x14ac:dyDescent="0.25">
      <c r="A27" s="75" t="s">
        <v>59</v>
      </c>
      <c r="B27" s="76">
        <v>1097670.6096199998</v>
      </c>
      <c r="C27" s="76">
        <v>1270786.89668</v>
      </c>
      <c r="D27" s="68">
        <f t="shared" si="1"/>
        <v>0.15771241895592977</v>
      </c>
      <c r="E27" s="69"/>
      <c r="F27" s="91"/>
      <c r="G27" s="69"/>
      <c r="H27" s="69"/>
    </row>
    <row r="28" spans="1:8" ht="13.5" x14ac:dyDescent="0.25">
      <c r="A28" s="75" t="s">
        <v>57</v>
      </c>
      <c r="B28" s="76">
        <v>13626646.15282</v>
      </c>
      <c r="C28" s="76">
        <v>10086677.45857</v>
      </c>
      <c r="D28" s="68">
        <f t="shared" si="1"/>
        <v>-0.25978282950551357</v>
      </c>
      <c r="E28" s="69"/>
      <c r="F28" s="91"/>
      <c r="G28" s="69"/>
      <c r="H28" s="69"/>
    </row>
    <row r="29" spans="1:8" ht="13.5" x14ac:dyDescent="0.25">
      <c r="A29" s="75" t="s">
        <v>60</v>
      </c>
      <c r="B29" s="76">
        <v>1222286.6189000001</v>
      </c>
      <c r="C29" s="76">
        <v>3750726.0695599997</v>
      </c>
      <c r="D29" s="68">
        <f t="shared" si="1"/>
        <v>2.0686141953639932</v>
      </c>
      <c r="E29" s="69"/>
      <c r="F29" s="91"/>
      <c r="G29" s="69"/>
      <c r="H29" s="69"/>
    </row>
    <row r="30" spans="1:8" ht="13.5" x14ac:dyDescent="0.25">
      <c r="A30" s="71" t="s">
        <v>33</v>
      </c>
      <c r="B30" s="72">
        <f>+SUM(B31:B39)</f>
        <v>5564464.1583699994</v>
      </c>
      <c r="C30" s="72">
        <f>+SUM(C31:C39)</f>
        <v>8986719.2270599995</v>
      </c>
      <c r="D30" s="73">
        <f>((C30-B30)/(B30))</f>
        <v>0.61501969844522864</v>
      </c>
      <c r="E30" s="74"/>
      <c r="F30" s="91"/>
      <c r="G30" s="69"/>
      <c r="H30" s="69"/>
    </row>
    <row r="31" spans="1:8" ht="13.5" x14ac:dyDescent="0.25">
      <c r="A31" s="75" t="s">
        <v>66</v>
      </c>
      <c r="B31" s="76">
        <v>1420793.5626600001</v>
      </c>
      <c r="C31" s="76">
        <v>1642146.9461099999</v>
      </c>
      <c r="D31" s="68">
        <f>((C31-B31)/(B31))</f>
        <v>0.15579559850734653</v>
      </c>
      <c r="E31" s="69"/>
      <c r="F31" s="91"/>
      <c r="G31" s="69"/>
      <c r="H31" s="69"/>
    </row>
    <row r="32" spans="1:8" ht="21.75" customHeight="1" x14ac:dyDescent="0.25">
      <c r="A32" s="75" t="s">
        <v>65</v>
      </c>
      <c r="B32" s="76">
        <v>1000525.29252</v>
      </c>
      <c r="C32" s="76">
        <v>933621.29489999998</v>
      </c>
      <c r="D32" s="68">
        <f>((C32-B32)/(B32))</f>
        <v>-6.6868871901769197E-2</v>
      </c>
      <c r="E32" s="69"/>
      <c r="F32" s="91"/>
      <c r="G32" s="69"/>
      <c r="H32" s="69"/>
    </row>
    <row r="33" spans="1:12" ht="35.25" customHeight="1" x14ac:dyDescent="0.25">
      <c r="A33" s="75" t="s">
        <v>68</v>
      </c>
      <c r="B33" s="76">
        <v>0</v>
      </c>
      <c r="C33" s="76">
        <v>0</v>
      </c>
      <c r="D33" s="68"/>
      <c r="E33" s="69"/>
      <c r="F33" s="91"/>
      <c r="G33" s="69"/>
      <c r="H33" s="69"/>
    </row>
    <row r="34" spans="1:12" ht="13.5" x14ac:dyDescent="0.25">
      <c r="A34" s="75" t="s">
        <v>69</v>
      </c>
      <c r="B34" s="76">
        <v>58898.768969999997</v>
      </c>
      <c r="C34" s="76">
        <v>35688.741999999998</v>
      </c>
      <c r="D34" s="68">
        <f>((C34-B34)/(B34))</f>
        <v>-0.3940664189742572</v>
      </c>
      <c r="E34" s="69"/>
      <c r="F34" s="91"/>
      <c r="G34" s="69"/>
      <c r="H34" s="69"/>
    </row>
    <row r="35" spans="1:12" ht="13.5" x14ac:dyDescent="0.25">
      <c r="A35" s="75" t="s">
        <v>70</v>
      </c>
      <c r="B35" s="76">
        <v>28158.132890000001</v>
      </c>
      <c r="C35" s="76">
        <v>32188.346379999999</v>
      </c>
      <c r="D35" s="68">
        <f>((C35-B35)/(B35))</f>
        <v>0.14312786667156036</v>
      </c>
      <c r="E35" s="69"/>
      <c r="F35" s="91"/>
      <c r="G35" s="69"/>
      <c r="H35" s="69"/>
    </row>
    <row r="36" spans="1:12" ht="13.5" x14ac:dyDescent="0.25">
      <c r="A36" s="75" t="s">
        <v>71</v>
      </c>
      <c r="B36" s="77">
        <v>0</v>
      </c>
      <c r="C36" s="77">
        <v>0</v>
      </c>
      <c r="D36" s="68" t="s">
        <v>112</v>
      </c>
      <c r="E36" s="69"/>
      <c r="F36" s="91"/>
      <c r="G36" s="69"/>
      <c r="H36" s="69"/>
    </row>
    <row r="37" spans="1:12" ht="13.5" x14ac:dyDescent="0.25">
      <c r="A37" s="75" t="s">
        <v>64</v>
      </c>
      <c r="B37" s="76">
        <v>860043.64384000003</v>
      </c>
      <c r="C37" s="76">
        <v>870219.3372999999</v>
      </c>
      <c r="D37" s="68">
        <f>((C37-B37)/(B37))</f>
        <v>1.1831601259869226E-2</v>
      </c>
      <c r="E37" s="69"/>
      <c r="F37" s="91"/>
      <c r="G37" s="194" t="s">
        <v>239</v>
      </c>
      <c r="H37" s="194"/>
      <c r="I37" s="194"/>
      <c r="J37" s="194"/>
      <c r="K37" s="194"/>
      <c r="L37" s="194"/>
    </row>
    <row r="38" spans="1:12" ht="13.5" x14ac:dyDescent="0.25">
      <c r="A38" s="75" t="s">
        <v>63</v>
      </c>
      <c r="B38" s="76">
        <v>1967412.6177999999</v>
      </c>
      <c r="C38" s="76">
        <v>5296741.9480499998</v>
      </c>
      <c r="D38" s="68">
        <f>((C38-B38)/(B38))</f>
        <v>1.6922374595589014</v>
      </c>
      <c r="E38" s="69"/>
      <c r="F38" s="91"/>
      <c r="G38" s="194"/>
      <c r="H38" s="194"/>
      <c r="I38" s="194"/>
      <c r="J38" s="194"/>
      <c r="K38" s="194"/>
      <c r="L38" s="194"/>
    </row>
    <row r="39" spans="1:12" ht="13.5" x14ac:dyDescent="0.25">
      <c r="A39" s="75" t="s">
        <v>67</v>
      </c>
      <c r="B39" s="80">
        <v>228632.13969000001</v>
      </c>
      <c r="C39" s="80">
        <v>176112.61231999999</v>
      </c>
      <c r="D39" s="81" t="s">
        <v>112</v>
      </c>
      <c r="E39" s="69"/>
      <c r="F39" s="91"/>
      <c r="G39" s="69"/>
      <c r="H39" s="69"/>
    </row>
    <row r="40" spans="1:12" ht="27" customHeight="1" x14ac:dyDescent="0.25">
      <c r="A40" s="82" t="s">
        <v>34</v>
      </c>
      <c r="B40" s="83">
        <f>+SUM(B41:B44)</f>
        <v>25838643.257429998</v>
      </c>
      <c r="C40" s="83">
        <f>+SUM(C41:C44)</f>
        <v>26591943.134469997</v>
      </c>
      <c r="D40" s="84">
        <f>((C40-B40)/(B40))</f>
        <v>2.9154002767671813E-2</v>
      </c>
      <c r="E40" s="74"/>
      <c r="F40" s="91"/>
      <c r="G40" s="1" t="s">
        <v>212</v>
      </c>
      <c r="H40" s="69"/>
    </row>
    <row r="41" spans="1:12" ht="13.5" x14ac:dyDescent="0.25">
      <c r="A41" s="75" t="s">
        <v>73</v>
      </c>
      <c r="B41" s="56">
        <v>13331.08152</v>
      </c>
      <c r="C41" s="56">
        <v>4106.9222300000001</v>
      </c>
      <c r="D41" s="85">
        <f t="shared" ref="D41" si="2">((C41-B41)/(B41))</f>
        <v>-0.69192880383796496</v>
      </c>
      <c r="E41" s="69"/>
      <c r="F41" s="91"/>
      <c r="G41" s="1" t="s">
        <v>219</v>
      </c>
      <c r="H41" s="86"/>
    </row>
    <row r="42" spans="1:12" ht="13.5" x14ac:dyDescent="0.25">
      <c r="A42" s="75" t="s">
        <v>74</v>
      </c>
      <c r="B42" s="56">
        <v>0</v>
      </c>
      <c r="C42" s="56">
        <v>0</v>
      </c>
      <c r="D42" s="85"/>
      <c r="E42" s="69"/>
      <c r="F42" s="91"/>
      <c r="G42" s="86"/>
      <c r="H42" s="86"/>
    </row>
    <row r="43" spans="1:12" ht="13.5" x14ac:dyDescent="0.25">
      <c r="A43" s="75" t="s">
        <v>72</v>
      </c>
      <c r="B43" s="56">
        <v>920309.95600000001</v>
      </c>
      <c r="C43" s="56">
        <v>895678.12005999999</v>
      </c>
      <c r="D43" s="85">
        <f>((C43-B43)/(B43))</f>
        <v>-2.6764717451345295E-2</v>
      </c>
      <c r="E43" s="69"/>
      <c r="F43" s="91"/>
      <c r="G43" s="86"/>
      <c r="H43" s="86"/>
    </row>
    <row r="44" spans="1:12" ht="13.5" x14ac:dyDescent="0.25">
      <c r="A44" s="75" t="s">
        <v>126</v>
      </c>
      <c r="B44" s="55">
        <v>24905002.21991</v>
      </c>
      <c r="C44" s="55">
        <v>25692158.092179999</v>
      </c>
      <c r="D44" s="85">
        <f>((C44-B44)/(B44))</f>
        <v>3.1606336161685504E-2</v>
      </c>
      <c r="E44" s="69"/>
      <c r="F44" s="91"/>
      <c r="G44" s="86"/>
      <c r="H44" s="86"/>
    </row>
    <row r="45" spans="1:12" ht="13.5" x14ac:dyDescent="0.25">
      <c r="A45" s="53"/>
      <c r="B45" s="53"/>
      <c r="C45" s="53"/>
      <c r="D45" s="53"/>
      <c r="E45" s="53"/>
      <c r="F45" s="96"/>
      <c r="G45" s="86"/>
      <c r="H45" s="86"/>
    </row>
    <row r="46" spans="1:12" ht="13.5" x14ac:dyDescent="0.25">
      <c r="A46" s="87" t="s">
        <v>127</v>
      </c>
      <c r="B46" s="88"/>
      <c r="C46" s="88"/>
      <c r="D46" s="88"/>
      <c r="E46" s="88"/>
      <c r="F46" s="97"/>
      <c r="G46" s="86"/>
      <c r="H46" s="86"/>
    </row>
    <row r="47" spans="1:12" ht="13.5" x14ac:dyDescent="0.25">
      <c r="G47" s="1"/>
      <c r="H47" s="1"/>
    </row>
    <row r="48" spans="1:12" ht="13.5" x14ac:dyDescent="0.25">
      <c r="G48" s="1"/>
      <c r="H48" s="1"/>
    </row>
    <row r="49" spans="1:8" ht="13.5" x14ac:dyDescent="0.25">
      <c r="G49" s="1"/>
      <c r="H49" s="1"/>
    </row>
    <row r="50" spans="1:8" ht="13.5" x14ac:dyDescent="0.25">
      <c r="G50" s="1"/>
      <c r="H50" s="1"/>
    </row>
    <row r="51" spans="1:8" ht="13.5" x14ac:dyDescent="0.25">
      <c r="G51" s="1"/>
      <c r="H51" s="1"/>
    </row>
    <row r="52" spans="1:8" ht="13.5" x14ac:dyDescent="0.25">
      <c r="G52" s="1"/>
      <c r="H52" s="1"/>
    </row>
    <row r="53" spans="1:8" ht="13.5" x14ac:dyDescent="0.25">
      <c r="G53" s="1"/>
      <c r="H53" s="1"/>
    </row>
    <row r="54" spans="1:8" ht="13.5" x14ac:dyDescent="0.25">
      <c r="G54" s="1"/>
      <c r="H54" s="1"/>
    </row>
    <row r="55" spans="1:8" ht="13.5" x14ac:dyDescent="0.25">
      <c r="G55" s="1"/>
      <c r="H55" s="1"/>
    </row>
    <row r="56" spans="1:8" ht="13.5" x14ac:dyDescent="0.25">
      <c r="G56" s="1"/>
      <c r="H56" s="1"/>
    </row>
    <row r="57" spans="1:8" ht="13.5" x14ac:dyDescent="0.25">
      <c r="G57" s="1"/>
      <c r="H57" s="1"/>
    </row>
    <row r="58" spans="1:8" ht="13.5" x14ac:dyDescent="0.25">
      <c r="G58" s="1"/>
      <c r="H58" s="1"/>
    </row>
    <row r="59" spans="1:8" ht="13.5" x14ac:dyDescent="0.25">
      <c r="G59" s="1"/>
      <c r="H59" s="1"/>
    </row>
    <row r="60" spans="1:8" ht="13.5" x14ac:dyDescent="0.25">
      <c r="G60" s="1"/>
      <c r="H60" s="1"/>
    </row>
    <row r="61" spans="1:8" ht="13.5" x14ac:dyDescent="0.25">
      <c r="A61" s="53"/>
      <c r="B61" s="53"/>
      <c r="C61" s="53"/>
      <c r="D61" s="53"/>
      <c r="E61" s="53"/>
      <c r="F61" s="96"/>
      <c r="G61" s="86"/>
      <c r="H61" s="86"/>
    </row>
    <row r="62" spans="1:8" ht="13.5" x14ac:dyDescent="0.25">
      <c r="A62" s="53"/>
      <c r="B62" s="53"/>
      <c r="C62" s="53"/>
      <c r="D62" s="53"/>
      <c r="E62" s="53"/>
      <c r="F62" s="96"/>
      <c r="G62" s="86"/>
      <c r="H62" s="86"/>
    </row>
    <row r="63" spans="1:8" ht="13.5" x14ac:dyDescent="0.25">
      <c r="A63" s="53"/>
      <c r="B63" s="53"/>
      <c r="C63" s="53"/>
      <c r="D63" s="53"/>
      <c r="E63" s="53"/>
      <c r="F63" s="96"/>
      <c r="G63" s="86"/>
      <c r="H63" s="86"/>
    </row>
    <row r="64" spans="1:8" ht="13.5" x14ac:dyDescent="0.25">
      <c r="A64" s="53"/>
      <c r="B64" s="53"/>
      <c r="C64" s="53"/>
      <c r="D64" s="53"/>
      <c r="E64" s="53"/>
      <c r="F64" s="96"/>
      <c r="G64" s="86"/>
      <c r="H64" s="86"/>
    </row>
    <row r="65" spans="1:8" ht="13.5" x14ac:dyDescent="0.25">
      <c r="A65" s="53"/>
      <c r="B65" s="53"/>
      <c r="C65" s="53"/>
      <c r="D65" s="53"/>
      <c r="E65" s="53"/>
      <c r="F65" s="96"/>
      <c r="G65" s="86"/>
      <c r="H65" s="86"/>
    </row>
    <row r="66" spans="1:8" ht="13.5" x14ac:dyDescent="0.25">
      <c r="A66" s="53"/>
      <c r="B66" s="53"/>
      <c r="C66" s="53"/>
      <c r="D66" s="53"/>
      <c r="E66" s="53"/>
      <c r="F66" s="96"/>
      <c r="G66" s="86"/>
      <c r="H66" s="86"/>
    </row>
    <row r="67" spans="1:8" ht="13.5" x14ac:dyDescent="0.25">
      <c r="A67" s="53"/>
      <c r="B67" s="53"/>
      <c r="C67" s="53"/>
      <c r="D67" s="53"/>
      <c r="E67" s="53"/>
      <c r="F67" s="96"/>
      <c r="G67" s="86"/>
      <c r="H67" s="86"/>
    </row>
    <row r="68" spans="1:8" ht="13.5" x14ac:dyDescent="0.25">
      <c r="A68" s="53"/>
      <c r="B68" s="53"/>
      <c r="C68" s="53"/>
      <c r="D68" s="53"/>
      <c r="E68" s="53"/>
      <c r="F68" s="96"/>
      <c r="G68" s="86"/>
      <c r="H68" s="86"/>
    </row>
    <row r="69" spans="1:8" ht="13.5" x14ac:dyDescent="0.25">
      <c r="A69" s="53"/>
      <c r="B69" s="53"/>
      <c r="C69" s="53"/>
      <c r="D69" s="53"/>
      <c r="E69" s="53"/>
      <c r="F69" s="96"/>
      <c r="G69" s="86"/>
      <c r="H69" s="86"/>
    </row>
    <row r="70" spans="1:8" ht="13.5" x14ac:dyDescent="0.25">
      <c r="A70" s="53"/>
      <c r="B70" s="53"/>
      <c r="C70" s="53"/>
      <c r="D70" s="53"/>
      <c r="E70" s="53"/>
      <c r="F70" s="96"/>
      <c r="G70" s="86"/>
      <c r="H70" s="86"/>
    </row>
    <row r="71" spans="1:8" ht="13.5" x14ac:dyDescent="0.25">
      <c r="A71" s="53"/>
      <c r="B71" s="53"/>
      <c r="C71" s="53"/>
      <c r="D71" s="53"/>
      <c r="E71" s="53"/>
      <c r="F71" s="96"/>
      <c r="G71" s="86"/>
      <c r="H71" s="86"/>
    </row>
    <row r="72" spans="1:8" ht="13.5" x14ac:dyDescent="0.25">
      <c r="A72" s="53"/>
      <c r="B72" s="53"/>
      <c r="C72" s="53"/>
      <c r="D72" s="53"/>
      <c r="E72" s="53"/>
      <c r="F72" s="96"/>
      <c r="G72" s="86"/>
      <c r="H72" s="86"/>
    </row>
    <row r="73" spans="1:8" ht="13.5" x14ac:dyDescent="0.25">
      <c r="A73" s="53"/>
      <c r="B73" s="53"/>
      <c r="C73" s="53"/>
      <c r="D73" s="53"/>
      <c r="E73" s="53"/>
      <c r="F73" s="96"/>
      <c r="G73" s="86"/>
      <c r="H73" s="86"/>
    </row>
    <row r="74" spans="1:8" ht="13.5" x14ac:dyDescent="0.25">
      <c r="A74" s="53"/>
      <c r="B74" s="53"/>
      <c r="C74" s="53"/>
      <c r="D74" s="53"/>
      <c r="E74" s="53"/>
      <c r="F74" s="96"/>
      <c r="G74" s="86"/>
      <c r="H74" s="86"/>
    </row>
    <row r="75" spans="1:8" ht="13.5" x14ac:dyDescent="0.25">
      <c r="A75" s="53"/>
      <c r="B75" s="53"/>
      <c r="C75" s="53"/>
      <c r="D75" s="53"/>
      <c r="E75" s="53"/>
      <c r="F75" s="96"/>
      <c r="G75" s="86"/>
      <c r="H75" s="86"/>
    </row>
    <row r="76" spans="1:8" ht="13.5" x14ac:dyDescent="0.25">
      <c r="A76" s="191" t="s">
        <v>75</v>
      </c>
      <c r="B76" s="187"/>
      <c r="C76" s="187"/>
      <c r="D76" s="53"/>
      <c r="E76" s="53"/>
      <c r="F76" s="96"/>
      <c r="G76" s="86"/>
      <c r="H76" s="86"/>
    </row>
  </sheetData>
  <mergeCells count="5">
    <mergeCell ref="A76:C76"/>
    <mergeCell ref="G37:L38"/>
    <mergeCell ref="G8:I8"/>
    <mergeCell ref="G9:I9"/>
    <mergeCell ref="H16:K16"/>
  </mergeCells>
  <hyperlinks>
    <hyperlink ref="G41" r:id="rId1" xr:uid="{00000000-0004-0000-0500-000000000000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B9:X63"/>
  <sheetViews>
    <sheetView showGridLines="0" workbookViewId="0">
      <selection activeCell="B20" sqref="B20"/>
    </sheetView>
  </sheetViews>
  <sheetFormatPr baseColWidth="10" defaultColWidth="14.42578125" defaultRowHeight="15" customHeight="1" x14ac:dyDescent="0.25"/>
  <cols>
    <col min="1" max="1" width="14.42578125" style="1"/>
    <col min="2" max="2" width="57.28515625" style="1" customWidth="1"/>
    <col min="3" max="3" width="19.7109375" style="1" customWidth="1"/>
    <col min="4" max="4" width="20.28515625" style="1" customWidth="1"/>
    <col min="5" max="5" width="14.5703125" style="1" bestFit="1" customWidth="1"/>
    <col min="6" max="6" width="14.42578125" style="1" customWidth="1"/>
    <col min="7" max="7" width="18.85546875" style="1" bestFit="1" customWidth="1"/>
    <col min="8" max="8" width="15" style="1" bestFit="1" customWidth="1"/>
    <col min="9" max="19" width="14.42578125" style="1" customWidth="1"/>
    <col min="20" max="20" width="14.42578125" style="1"/>
    <col min="21" max="21" width="61" style="1" customWidth="1"/>
    <col min="22" max="22" width="14.5703125" style="1" bestFit="1" customWidth="1"/>
    <col min="23" max="23" width="15" style="1" bestFit="1" customWidth="1"/>
    <col min="24" max="16384" width="14.42578125" style="1"/>
  </cols>
  <sheetData>
    <row r="9" spans="2:23" ht="13.5" x14ac:dyDescent="0.25">
      <c r="B9" s="189" t="s">
        <v>214</v>
      </c>
      <c r="C9" s="189"/>
      <c r="D9" s="189"/>
      <c r="E9" s="189"/>
      <c r="F9" s="189"/>
      <c r="G9" s="53"/>
      <c r="H9" s="53"/>
      <c r="I9" s="53"/>
      <c r="J9" s="53"/>
      <c r="K9" s="53"/>
      <c r="L9" s="53"/>
      <c r="M9" s="53"/>
      <c r="U9" s="196" t="s">
        <v>99</v>
      </c>
      <c r="V9" s="196"/>
      <c r="W9" s="196"/>
    </row>
    <row r="10" spans="2:23" ht="13.5" x14ac:dyDescent="0.25">
      <c r="B10" s="189" t="s">
        <v>237</v>
      </c>
      <c r="C10" s="189"/>
      <c r="D10" s="189"/>
      <c r="E10" s="189"/>
      <c r="F10" s="189"/>
      <c r="G10" s="53"/>
      <c r="H10" s="53"/>
      <c r="I10" s="53"/>
      <c r="J10" s="53"/>
      <c r="K10" s="53"/>
      <c r="L10" s="53"/>
      <c r="M10" s="53"/>
      <c r="U10" s="196" t="s">
        <v>100</v>
      </c>
      <c r="V10" s="196"/>
      <c r="W10" s="196"/>
    </row>
    <row r="11" spans="2:23" ht="13.5" x14ac:dyDescent="0.25">
      <c r="B11" s="199" t="s">
        <v>0</v>
      </c>
      <c r="C11" s="199"/>
      <c r="D11" s="199"/>
      <c r="E11" s="199"/>
      <c r="F11" s="199"/>
      <c r="G11" s="53"/>
      <c r="H11" s="53"/>
      <c r="I11" s="53"/>
      <c r="J11" s="53"/>
      <c r="K11" s="53"/>
      <c r="L11" s="53"/>
      <c r="M11" s="53"/>
      <c r="U11" s="189" t="s">
        <v>101</v>
      </c>
      <c r="V11" s="189"/>
      <c r="W11" s="189"/>
    </row>
    <row r="12" spans="2:23" ht="27" x14ac:dyDescent="0.25">
      <c r="B12" s="7" t="s">
        <v>1</v>
      </c>
      <c r="C12" s="7" t="s">
        <v>121</v>
      </c>
      <c r="D12" s="7" t="s">
        <v>125</v>
      </c>
      <c r="E12" s="7" t="s">
        <v>240</v>
      </c>
      <c r="F12" s="7" t="s">
        <v>3</v>
      </c>
      <c r="G12" s="53"/>
      <c r="H12" s="53"/>
      <c r="I12" s="53"/>
      <c r="J12" s="53"/>
      <c r="K12" s="53"/>
      <c r="L12" s="53"/>
      <c r="M12" s="53"/>
      <c r="U12" s="189" t="s">
        <v>0</v>
      </c>
      <c r="V12" s="189"/>
      <c r="W12" s="189"/>
    </row>
    <row r="13" spans="2:23" ht="23.25" customHeight="1" x14ac:dyDescent="0.25">
      <c r="B13" s="75" t="s">
        <v>16</v>
      </c>
      <c r="C13" s="76">
        <f>+SUM(C14:C18)</f>
        <v>127140696.04133999</v>
      </c>
      <c r="D13" s="76">
        <f>+SUM(D14:D18)</f>
        <v>132101725.50130001</v>
      </c>
      <c r="E13" s="68">
        <f>((D13-C13)/(C13))</f>
        <v>3.9019996070706796E-2</v>
      </c>
      <c r="F13" s="68">
        <v>1</v>
      </c>
      <c r="G13" s="58"/>
      <c r="H13" s="58"/>
      <c r="I13" s="98"/>
      <c r="J13" s="53"/>
      <c r="K13" s="53"/>
      <c r="L13" s="53"/>
      <c r="M13" s="53"/>
    </row>
    <row r="14" spans="2:23" ht="21.75" customHeight="1" x14ac:dyDescent="0.25">
      <c r="B14" s="75" t="s">
        <v>42</v>
      </c>
      <c r="C14" s="99">
        <v>103702294.57557</v>
      </c>
      <c r="D14" s="76">
        <v>101742219.65737</v>
      </c>
      <c r="E14" s="68">
        <f>((D14-C14)/(C14))</f>
        <v>-1.8900979252408481E-2</v>
      </c>
      <c r="F14" s="68">
        <v>0.78900000000000003</v>
      </c>
      <c r="G14" s="58"/>
      <c r="H14" s="58"/>
      <c r="I14" s="98"/>
      <c r="J14" s="53"/>
      <c r="K14" s="53"/>
      <c r="L14" s="53"/>
      <c r="M14" s="53"/>
      <c r="U14" s="40"/>
      <c r="V14" s="103" t="s">
        <v>97</v>
      </c>
      <c r="W14" s="103" t="s">
        <v>98</v>
      </c>
    </row>
    <row r="15" spans="2:23" ht="24" customHeight="1" x14ac:dyDescent="0.25">
      <c r="B15" s="75" t="s">
        <v>43</v>
      </c>
      <c r="C15" s="99">
        <v>11303964.738030002</v>
      </c>
      <c r="D15" s="76">
        <v>17786601.07762</v>
      </c>
      <c r="E15" s="68">
        <f>((D15-C15)/(C15))</f>
        <v>0.57348341841340167</v>
      </c>
      <c r="F15" s="68">
        <v>9.2999999999999999E-2</v>
      </c>
      <c r="G15" s="58"/>
      <c r="H15" s="58"/>
      <c r="I15" s="98"/>
      <c r="J15" s="53"/>
      <c r="K15" s="53"/>
      <c r="L15" s="53"/>
      <c r="M15" s="53"/>
      <c r="U15" s="75" t="s">
        <v>44</v>
      </c>
      <c r="V15" s="99">
        <v>119270.44954</v>
      </c>
      <c r="W15" s="76">
        <v>137092.967</v>
      </c>
    </row>
    <row r="16" spans="2:23" ht="24" customHeight="1" x14ac:dyDescent="0.25">
      <c r="B16" s="75" t="s">
        <v>123</v>
      </c>
      <c r="C16" s="99">
        <v>247138.86749</v>
      </c>
      <c r="D16" s="76">
        <v>284083.21557</v>
      </c>
      <c r="E16" s="68">
        <f>((D16-C16)/(C16))</f>
        <v>0.1494882146835721</v>
      </c>
      <c r="F16" s="68">
        <v>2E-3</v>
      </c>
      <c r="G16" s="58"/>
      <c r="H16" s="58"/>
      <c r="I16" s="98"/>
      <c r="J16" s="53"/>
      <c r="K16" s="53"/>
      <c r="L16" s="53"/>
      <c r="M16" s="53"/>
      <c r="U16" s="75" t="s">
        <v>45</v>
      </c>
      <c r="V16" s="99">
        <v>32119.182199999999</v>
      </c>
      <c r="W16" s="99">
        <v>145067.50030000001</v>
      </c>
    </row>
    <row r="17" spans="2:24" ht="20.25" customHeight="1" x14ac:dyDescent="0.25">
      <c r="B17" s="75" t="s">
        <v>122</v>
      </c>
      <c r="C17" s="99">
        <v>180862.57921</v>
      </c>
      <c r="D17" s="99">
        <v>189716.52922999999</v>
      </c>
      <c r="E17" s="68">
        <f t="shared" ref="E17" si="0">((D17-C17)/(C17))</f>
        <v>4.8954018341846414E-2</v>
      </c>
      <c r="F17" s="68">
        <v>3.0000000000000001E-3</v>
      </c>
      <c r="G17" s="58"/>
      <c r="H17" s="58"/>
      <c r="I17" s="98"/>
      <c r="J17" s="53"/>
      <c r="K17" s="53"/>
      <c r="L17" s="53"/>
      <c r="M17" s="53"/>
      <c r="U17" s="75" t="s">
        <v>43</v>
      </c>
      <c r="V17" s="99">
        <v>2638124.8933099997</v>
      </c>
      <c r="W17" s="76">
        <v>5235436.5209999997</v>
      </c>
    </row>
    <row r="18" spans="2:24" ht="24.75" customHeight="1" x14ac:dyDescent="0.25">
      <c r="B18" s="75" t="s">
        <v>5</v>
      </c>
      <c r="C18" s="99">
        <v>11706435.281040002</v>
      </c>
      <c r="D18" s="76">
        <v>12099105.021509999</v>
      </c>
      <c r="E18" s="68">
        <f>((D18-C18)/(C18))</f>
        <v>3.3543066787032449E-2</v>
      </c>
      <c r="F18" s="68">
        <v>0.113</v>
      </c>
      <c r="G18" s="58"/>
      <c r="H18" s="58"/>
      <c r="I18" s="98"/>
      <c r="J18" s="53"/>
      <c r="K18" s="53"/>
      <c r="L18" s="53"/>
      <c r="M18" s="53"/>
      <c r="U18" s="75" t="s">
        <v>5</v>
      </c>
      <c r="V18" s="99">
        <v>5497338.6652799994</v>
      </c>
      <c r="W18" s="76">
        <v>6385847.7541000005</v>
      </c>
    </row>
    <row r="19" spans="2:24" ht="13.5" x14ac:dyDescent="0.25">
      <c r="B19" s="197" t="s">
        <v>241</v>
      </c>
      <c r="C19" s="197"/>
      <c r="D19" s="197"/>
      <c r="E19" s="197"/>
      <c r="F19" s="197"/>
      <c r="G19" s="53"/>
      <c r="H19" s="53"/>
      <c r="I19" s="53"/>
      <c r="J19" s="53"/>
      <c r="K19" s="53"/>
      <c r="L19" s="53"/>
      <c r="M19" s="53"/>
      <c r="U19" s="75" t="s">
        <v>42</v>
      </c>
      <c r="V19" s="99">
        <v>43275696.380010001</v>
      </c>
      <c r="W19" s="76">
        <v>44462046.3314</v>
      </c>
    </row>
    <row r="20" spans="2:24" ht="24" customHeight="1" x14ac:dyDescent="0.25">
      <c r="B20" s="40"/>
      <c r="C20" s="58"/>
      <c r="D20" s="53"/>
      <c r="E20" s="53"/>
      <c r="F20" s="53"/>
      <c r="G20" s="53"/>
      <c r="H20" s="53"/>
      <c r="I20" s="53"/>
      <c r="J20" s="53"/>
      <c r="U20" s="186" t="s">
        <v>227</v>
      </c>
      <c r="V20" s="186"/>
      <c r="W20" s="186"/>
      <c r="X20" s="186"/>
    </row>
    <row r="21" spans="2:24" ht="27" x14ac:dyDescent="0.25">
      <c r="B21" s="7" t="s">
        <v>1</v>
      </c>
      <c r="C21" s="7" t="s">
        <v>121</v>
      </c>
      <c r="D21" s="7" t="s">
        <v>125</v>
      </c>
      <c r="E21" s="53"/>
      <c r="F21" s="53"/>
      <c r="G21" s="53"/>
      <c r="H21" s="53"/>
      <c r="I21" s="53"/>
      <c r="J21" s="53"/>
      <c r="U21" s="186"/>
      <c r="V21" s="186"/>
      <c r="W21" s="186"/>
      <c r="X21" s="186"/>
    </row>
    <row r="22" spans="2:24" ht="13.5" x14ac:dyDescent="0.25">
      <c r="B22" s="100" t="s">
        <v>122</v>
      </c>
      <c r="C22" s="101">
        <v>180862.57921</v>
      </c>
      <c r="D22" s="101">
        <v>189716.52922999999</v>
      </c>
      <c r="E22" s="53"/>
      <c r="F22" s="53"/>
      <c r="G22" s="53"/>
      <c r="H22" s="53"/>
      <c r="I22" s="53"/>
      <c r="J22" s="53"/>
    </row>
    <row r="23" spans="2:24" ht="13.5" x14ac:dyDescent="0.25">
      <c r="B23" s="100" t="s">
        <v>123</v>
      </c>
      <c r="C23" s="101">
        <v>247138.86749</v>
      </c>
      <c r="D23" s="101">
        <v>284083.21557</v>
      </c>
      <c r="E23" s="53"/>
      <c r="F23" s="53"/>
      <c r="G23" s="53"/>
      <c r="H23" s="53"/>
      <c r="I23" s="53"/>
      <c r="J23" s="53"/>
    </row>
    <row r="24" spans="2:24" ht="13.5" x14ac:dyDescent="0.25">
      <c r="B24" s="100" t="s">
        <v>5</v>
      </c>
      <c r="C24" s="101">
        <v>11706435.281040002</v>
      </c>
      <c r="D24" s="101">
        <v>12099105.021509999</v>
      </c>
      <c r="E24" s="53"/>
      <c r="F24" s="53"/>
      <c r="G24" s="53"/>
      <c r="H24" s="53"/>
      <c r="I24" s="53"/>
      <c r="J24" s="53"/>
    </row>
    <row r="25" spans="2:24" ht="13.5" x14ac:dyDescent="0.25">
      <c r="B25" s="100" t="s">
        <v>43</v>
      </c>
      <c r="C25" s="101">
        <v>11303964.738030002</v>
      </c>
      <c r="D25" s="101">
        <v>17786601.07762</v>
      </c>
      <c r="E25" s="53"/>
      <c r="F25" s="53"/>
      <c r="G25" s="53"/>
      <c r="H25" s="53"/>
      <c r="I25" s="53"/>
      <c r="J25" s="53"/>
    </row>
    <row r="26" spans="2:24" ht="13.5" x14ac:dyDescent="0.25">
      <c r="B26" s="100" t="s">
        <v>42</v>
      </c>
      <c r="C26" s="101">
        <v>103702294.57557</v>
      </c>
      <c r="D26" s="102">
        <v>101742219.65737</v>
      </c>
      <c r="E26" s="53"/>
      <c r="F26" s="53"/>
      <c r="G26" s="53"/>
      <c r="H26" s="53"/>
      <c r="I26" s="53"/>
      <c r="J26" s="53"/>
    </row>
    <row r="27" spans="2:24" ht="24" customHeight="1" x14ac:dyDescent="0.25">
      <c r="B27" s="40"/>
      <c r="C27" s="53"/>
      <c r="D27" s="53"/>
      <c r="E27" s="53"/>
      <c r="F27" s="53"/>
      <c r="G27" s="53"/>
      <c r="H27" s="53"/>
      <c r="I27" s="53"/>
      <c r="J27" s="53"/>
    </row>
    <row r="28" spans="2:24" ht="31.5" customHeight="1" x14ac:dyDescent="0.25">
      <c r="B28" s="40"/>
      <c r="C28" s="40"/>
      <c r="D28" s="40"/>
      <c r="E28" s="40"/>
      <c r="F28" s="53"/>
      <c r="G28" s="53"/>
      <c r="H28" s="53"/>
      <c r="I28" s="53"/>
      <c r="J28" s="53"/>
      <c r="K28" s="53"/>
      <c r="L28" s="53"/>
      <c r="M28" s="53"/>
    </row>
    <row r="29" spans="2:24" ht="31.5" customHeight="1" x14ac:dyDescent="0.25">
      <c r="B29" s="40"/>
      <c r="C29" s="40"/>
      <c r="D29" s="40"/>
      <c r="E29" s="40"/>
      <c r="F29" s="53"/>
      <c r="G29" s="53"/>
      <c r="H29" s="53"/>
      <c r="I29" s="53"/>
      <c r="J29" s="53"/>
      <c r="K29" s="53"/>
      <c r="L29" s="53"/>
      <c r="M29" s="53"/>
    </row>
    <row r="30" spans="2:24" ht="31.5" customHeight="1" x14ac:dyDescent="0.25">
      <c r="B30" s="40"/>
      <c r="C30" s="40"/>
      <c r="D30" s="40"/>
      <c r="E30" s="40"/>
      <c r="F30" s="53"/>
      <c r="G30" s="53"/>
      <c r="H30" s="53"/>
      <c r="I30" s="53"/>
      <c r="J30" s="53"/>
      <c r="K30" s="53"/>
      <c r="L30" s="53"/>
      <c r="M30" s="53"/>
    </row>
    <row r="31" spans="2:24" ht="31.5" customHeight="1" x14ac:dyDescent="0.25">
      <c r="B31" s="40"/>
      <c r="C31" s="40"/>
      <c r="D31" s="40"/>
      <c r="E31" s="40"/>
      <c r="F31" s="53"/>
      <c r="G31" s="53"/>
      <c r="H31" s="53"/>
      <c r="I31" s="53"/>
      <c r="J31" s="53"/>
      <c r="K31" s="53"/>
      <c r="L31" s="53"/>
      <c r="M31" s="53"/>
    </row>
    <row r="32" spans="2:24" ht="31.5" customHeight="1" x14ac:dyDescent="0.25">
      <c r="B32" s="198"/>
      <c r="C32" s="198"/>
      <c r="D32" s="198"/>
      <c r="E32" s="198"/>
      <c r="F32" s="53"/>
      <c r="G32" s="53"/>
      <c r="H32" s="53"/>
      <c r="I32" s="53"/>
      <c r="J32" s="53"/>
      <c r="K32" s="53"/>
      <c r="L32" s="53"/>
      <c r="M32" s="53"/>
    </row>
    <row r="33" spans="2:13" ht="31.5" customHeight="1" x14ac:dyDescent="0.25">
      <c r="B33" s="40"/>
      <c r="C33" s="40"/>
      <c r="D33" s="40"/>
      <c r="E33" s="40"/>
      <c r="F33" s="53"/>
      <c r="G33" s="53"/>
      <c r="H33" s="53"/>
      <c r="I33" s="53"/>
      <c r="J33" s="53"/>
      <c r="K33" s="53"/>
      <c r="L33" s="53"/>
      <c r="M33" s="53"/>
    </row>
    <row r="34" spans="2:13" ht="31.5" customHeight="1" x14ac:dyDescent="0.25">
      <c r="B34" s="40"/>
      <c r="C34" s="40"/>
      <c r="D34" s="40"/>
      <c r="E34" s="40"/>
      <c r="F34" s="53"/>
      <c r="G34" s="53"/>
      <c r="H34" s="53"/>
      <c r="I34" s="53"/>
      <c r="J34" s="53"/>
      <c r="K34" s="53"/>
      <c r="L34" s="53"/>
      <c r="M34" s="53"/>
    </row>
    <row r="35" spans="2:13" ht="31.5" customHeight="1" x14ac:dyDescent="0.25">
      <c r="B35" s="40"/>
      <c r="C35" s="40"/>
      <c r="D35" s="40"/>
      <c r="E35" s="40"/>
      <c r="F35" s="53"/>
      <c r="G35" s="53"/>
      <c r="H35" s="53"/>
      <c r="I35" s="53"/>
      <c r="J35" s="53"/>
      <c r="K35" s="53"/>
      <c r="L35" s="53"/>
      <c r="M35" s="53"/>
    </row>
    <row r="36" spans="2:13" ht="13.5" x14ac:dyDescent="0.25">
      <c r="C36" s="40"/>
      <c r="D36" s="40"/>
      <c r="E36" s="40"/>
      <c r="F36" s="53"/>
      <c r="G36" s="53"/>
      <c r="H36" s="53"/>
      <c r="I36" s="53"/>
      <c r="J36" s="53"/>
      <c r="K36" s="53"/>
      <c r="L36" s="53"/>
      <c r="M36" s="53"/>
    </row>
    <row r="37" spans="2:13" ht="15" customHeight="1" x14ac:dyDescent="0.25">
      <c r="B37" s="1" t="s">
        <v>212</v>
      </c>
      <c r="C37" s="40"/>
      <c r="D37" s="40"/>
      <c r="E37" s="40"/>
      <c r="F37" s="53"/>
      <c r="G37" s="53"/>
      <c r="H37" s="53"/>
      <c r="I37" s="53"/>
      <c r="J37" s="53"/>
      <c r="K37" s="53"/>
      <c r="L37" s="53"/>
      <c r="M37" s="53"/>
    </row>
    <row r="38" spans="2:13" ht="15" customHeight="1" x14ac:dyDescent="0.25">
      <c r="B38" s="53" t="s">
        <v>220</v>
      </c>
    </row>
    <row r="39" spans="2:13" ht="15" customHeight="1" x14ac:dyDescent="0.25">
      <c r="B39" s="53"/>
    </row>
    <row r="40" spans="2:13" ht="15" customHeight="1" x14ac:dyDescent="0.25">
      <c r="B40" s="53"/>
    </row>
    <row r="41" spans="2:13" ht="15" customHeight="1" x14ac:dyDescent="0.25">
      <c r="B41" s="53"/>
    </row>
    <row r="42" spans="2:13" ht="15" customHeight="1" x14ac:dyDescent="0.25">
      <c r="B42" s="53"/>
    </row>
    <row r="43" spans="2:13" ht="15" customHeight="1" x14ac:dyDescent="0.25">
      <c r="B43" s="53"/>
    </row>
    <row r="44" spans="2:13" ht="15" customHeight="1" x14ac:dyDescent="0.25">
      <c r="B44" s="53"/>
    </row>
    <row r="45" spans="2:13" ht="15" customHeight="1" x14ac:dyDescent="0.25">
      <c r="B45" s="53"/>
    </row>
    <row r="46" spans="2:13" ht="15" customHeight="1" x14ac:dyDescent="0.25">
      <c r="B46" s="53"/>
    </row>
    <row r="47" spans="2:13" ht="15" customHeight="1" x14ac:dyDescent="0.25">
      <c r="B47" s="53"/>
    </row>
    <row r="48" spans="2:13" ht="15" customHeight="1" x14ac:dyDescent="0.25">
      <c r="B48" s="53"/>
    </row>
    <row r="49" spans="2:13" ht="15" customHeight="1" x14ac:dyDescent="0.25">
      <c r="B49" s="53"/>
    </row>
    <row r="50" spans="2:13" ht="15" customHeight="1" x14ac:dyDescent="0.25">
      <c r="B50" s="53"/>
    </row>
    <row r="51" spans="2:13" ht="15" customHeight="1" x14ac:dyDescent="0.25">
      <c r="B51" s="53"/>
    </row>
    <row r="52" spans="2:13" ht="15" customHeight="1" x14ac:dyDescent="0.25">
      <c r="B52" s="53"/>
    </row>
    <row r="53" spans="2:13" ht="15" customHeight="1" x14ac:dyDescent="0.25">
      <c r="B53" s="53"/>
    </row>
    <row r="54" spans="2:13" ht="15" customHeight="1" x14ac:dyDescent="0.25">
      <c r="B54" s="53"/>
    </row>
    <row r="55" spans="2:13" ht="13.5" x14ac:dyDescent="0.25"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</row>
    <row r="56" spans="2:13" ht="13.5" x14ac:dyDescent="0.25"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</row>
    <row r="57" spans="2:13" ht="13.5" x14ac:dyDescent="0.25"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</row>
    <row r="58" spans="2:13" ht="13.5" x14ac:dyDescent="0.25"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</row>
    <row r="59" spans="2:13" ht="13.5" x14ac:dyDescent="0.25"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</row>
    <row r="60" spans="2:13" ht="13.5" x14ac:dyDescent="0.25"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</row>
    <row r="61" spans="2:13" ht="13.5" x14ac:dyDescent="0.25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</row>
    <row r="62" spans="2:13" ht="13.5" x14ac:dyDescent="0.25">
      <c r="B62" s="189"/>
      <c r="C62" s="187"/>
      <c r="D62" s="187"/>
      <c r="E62" s="187"/>
      <c r="F62" s="53"/>
      <c r="G62" s="53"/>
      <c r="H62" s="53"/>
      <c r="I62" s="53"/>
      <c r="J62" s="53"/>
      <c r="K62" s="53"/>
      <c r="L62" s="53"/>
      <c r="M62" s="53"/>
    </row>
    <row r="63" spans="2:13" ht="13.5" x14ac:dyDescent="0.25">
      <c r="B63" s="189" t="s">
        <v>46</v>
      </c>
      <c r="C63" s="187"/>
      <c r="D63" s="187"/>
      <c r="E63" s="187"/>
      <c r="F63" s="53"/>
      <c r="G63" s="53"/>
      <c r="H63" s="53"/>
      <c r="I63" s="53"/>
      <c r="J63" s="53"/>
      <c r="K63" s="53"/>
      <c r="L63" s="53"/>
      <c r="M63" s="53"/>
    </row>
  </sheetData>
  <autoFilter ref="B21:D21" xr:uid="{00000000-0009-0000-0000-000006000000}"/>
  <mergeCells count="12">
    <mergeCell ref="B62:E62"/>
    <mergeCell ref="B63:E63"/>
    <mergeCell ref="B19:F19"/>
    <mergeCell ref="B32:E32"/>
    <mergeCell ref="B9:F9"/>
    <mergeCell ref="B10:F10"/>
    <mergeCell ref="B11:F11"/>
    <mergeCell ref="U20:X21"/>
    <mergeCell ref="U12:W12"/>
    <mergeCell ref="U11:W11"/>
    <mergeCell ref="U10:W10"/>
    <mergeCell ref="U9:W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J1009"/>
  <sheetViews>
    <sheetView showGridLines="0" workbookViewId="0">
      <selection activeCell="B24" sqref="B24"/>
    </sheetView>
  </sheetViews>
  <sheetFormatPr baseColWidth="10" defaultColWidth="14.42578125" defaultRowHeight="15" customHeight="1" x14ac:dyDescent="0.25"/>
  <cols>
    <col min="1" max="1" width="14.42578125" style="94"/>
    <col min="2" max="2" width="51.7109375" style="94" customWidth="1"/>
    <col min="3" max="3" width="16.85546875" style="94" customWidth="1"/>
    <col min="4" max="4" width="17" style="94" customWidth="1"/>
    <col min="5" max="5" width="15.7109375" style="94" customWidth="1"/>
    <col min="6" max="6" width="11.7109375" style="94" bestFit="1" customWidth="1"/>
    <col min="7" max="8" width="10.7109375" style="94" customWidth="1"/>
    <col min="9" max="10" width="14.140625" style="94" customWidth="1"/>
    <col min="11" max="27" width="10.7109375" style="94" customWidth="1"/>
    <col min="28" max="16384" width="14.42578125" style="94"/>
  </cols>
  <sheetData>
    <row r="7" spans="2:10" ht="21" customHeight="1" x14ac:dyDescent="0.25">
      <c r="B7" s="201" t="s">
        <v>198</v>
      </c>
      <c r="C7" s="201"/>
      <c r="D7" s="201"/>
      <c r="E7" s="201"/>
    </row>
    <row r="8" spans="2:10" ht="13.5" x14ac:dyDescent="0.25">
      <c r="B8" s="201" t="s">
        <v>19</v>
      </c>
      <c r="C8" s="201"/>
      <c r="D8" s="201"/>
      <c r="E8" s="201"/>
      <c r="F8" s="96"/>
    </row>
    <row r="9" spans="2:10" ht="13.5" x14ac:dyDescent="0.25">
      <c r="B9" s="202" t="s">
        <v>237</v>
      </c>
      <c r="C9" s="202"/>
      <c r="D9" s="202"/>
      <c r="E9" s="202"/>
      <c r="F9" s="96"/>
    </row>
    <row r="10" spans="2:10" ht="13.5" x14ac:dyDescent="0.25">
      <c r="B10" s="203" t="s">
        <v>0</v>
      </c>
      <c r="C10" s="203"/>
      <c r="D10" s="203"/>
      <c r="E10" s="203"/>
      <c r="F10" s="96"/>
    </row>
    <row r="11" spans="2:10" ht="27" x14ac:dyDescent="0.25">
      <c r="B11" s="7" t="s">
        <v>1</v>
      </c>
      <c r="C11" s="7" t="s">
        <v>121</v>
      </c>
      <c r="D11" s="7" t="s">
        <v>125</v>
      </c>
      <c r="E11" s="7" t="s">
        <v>240</v>
      </c>
      <c r="F11" s="7" t="s">
        <v>3</v>
      </c>
    </row>
    <row r="12" spans="2:10" ht="13.5" x14ac:dyDescent="0.25">
      <c r="B12" s="105" t="s">
        <v>16</v>
      </c>
      <c r="C12" s="106">
        <f>+SUM(C13:C21)</f>
        <v>127140696.04134001</v>
      </c>
      <c r="D12" s="106">
        <f>+SUM(D13:D21)</f>
        <v>132101725.50129998</v>
      </c>
      <c r="E12" s="107">
        <f>((D12-C12)/(C12))</f>
        <v>3.9019996070706442E-2</v>
      </c>
      <c r="F12" s="108">
        <f>D12/D12</f>
        <v>1</v>
      </c>
      <c r="I12" s="109"/>
      <c r="J12" s="109"/>
    </row>
    <row r="13" spans="2:10" ht="13.5" x14ac:dyDescent="0.25">
      <c r="B13" s="110" t="s">
        <v>21</v>
      </c>
      <c r="C13" s="111">
        <v>43009729.409010001</v>
      </c>
      <c r="D13" s="106">
        <v>47494770.190540001</v>
      </c>
      <c r="E13" s="107">
        <f t="shared" ref="E13:E21" si="0">((D13-C13)/(C13))</f>
        <v>0.10427967911349938</v>
      </c>
      <c r="F13" s="108">
        <f t="shared" ref="F13:F21" si="1">D13/$D$12</f>
        <v>0.35953179271736779</v>
      </c>
      <c r="I13" s="109"/>
      <c r="J13" s="109"/>
    </row>
    <row r="14" spans="2:10" ht="13.5" x14ac:dyDescent="0.25">
      <c r="B14" s="110" t="s">
        <v>24</v>
      </c>
      <c r="C14" s="111">
        <v>41488281.640790001</v>
      </c>
      <c r="D14" s="106">
        <v>36821965.987579994</v>
      </c>
      <c r="E14" s="107">
        <f t="shared" si="0"/>
        <v>-0.11247310008188502</v>
      </c>
      <c r="F14" s="108">
        <f t="shared" si="1"/>
        <v>0.27873947783685565</v>
      </c>
      <c r="I14" s="109"/>
      <c r="J14" s="109"/>
    </row>
    <row r="15" spans="2:10" ht="13.5" x14ac:dyDescent="0.25">
      <c r="B15" s="110" t="s">
        <v>26</v>
      </c>
      <c r="C15" s="111">
        <v>24862200.00324</v>
      </c>
      <c r="D15" s="106">
        <v>25655209.316160001</v>
      </c>
      <c r="E15" s="107">
        <f t="shared" si="0"/>
        <v>3.1896184280419945E-2</v>
      </c>
      <c r="F15" s="108">
        <f t="shared" si="1"/>
        <v>0.19420798039392403</v>
      </c>
      <c r="I15" s="109"/>
      <c r="J15" s="109"/>
    </row>
    <row r="16" spans="2:10" ht="13.5" x14ac:dyDescent="0.25">
      <c r="B16" s="110" t="s">
        <v>128</v>
      </c>
      <c r="C16" s="111">
        <v>4434068.3107299991</v>
      </c>
      <c r="D16" s="106">
        <v>12072380.930060001</v>
      </c>
      <c r="E16" s="107">
        <f t="shared" si="0"/>
        <v>1.7226420713560173</v>
      </c>
      <c r="F16" s="108">
        <f t="shared" si="1"/>
        <v>9.1387004100421082E-2</v>
      </c>
      <c r="I16" s="109"/>
      <c r="J16" s="109"/>
    </row>
    <row r="17" spans="2:10" ht="13.5" x14ac:dyDescent="0.25">
      <c r="B17" s="110" t="s">
        <v>23</v>
      </c>
      <c r="C17" s="111">
        <v>7492154.6933300002</v>
      </c>
      <c r="D17" s="106">
        <v>5471536.8927999996</v>
      </c>
      <c r="E17" s="107">
        <f t="shared" si="0"/>
        <v>-0.26969782168658168</v>
      </c>
      <c r="F17" s="108">
        <f t="shared" si="1"/>
        <v>4.1419117517478267E-2</v>
      </c>
      <c r="I17" s="109"/>
      <c r="J17" s="109"/>
    </row>
    <row r="18" spans="2:10" ht="13.5" x14ac:dyDescent="0.25">
      <c r="B18" s="110" t="s">
        <v>148</v>
      </c>
      <c r="C18" s="111">
        <v>2794179.1026699999</v>
      </c>
      <c r="D18" s="106">
        <v>1837329.92548</v>
      </c>
      <c r="E18" s="107">
        <f>((D18-C18)/(C18))</f>
        <v>-0.34244375254101472</v>
      </c>
      <c r="F18" s="108">
        <f t="shared" si="1"/>
        <v>1.3908447588460299E-2</v>
      </c>
      <c r="I18" s="109"/>
      <c r="J18" s="109"/>
    </row>
    <row r="19" spans="2:10" ht="13.5" x14ac:dyDescent="0.25">
      <c r="B19" s="110" t="s">
        <v>22</v>
      </c>
      <c r="C19" s="112">
        <v>1412933.4877299999</v>
      </c>
      <c r="D19" s="113">
        <v>1386375.8236400001</v>
      </c>
      <c r="E19" s="114">
        <f t="shared" si="0"/>
        <v>-1.8796117666279571E-2</v>
      </c>
      <c r="F19" s="115">
        <f t="shared" si="1"/>
        <v>1.0494759386215262E-2</v>
      </c>
      <c r="I19" s="109"/>
      <c r="J19" s="109"/>
    </row>
    <row r="20" spans="2:10" ht="13.5" x14ac:dyDescent="0.25">
      <c r="B20" s="110" t="s">
        <v>129</v>
      </c>
      <c r="C20" s="116">
        <v>933641.03752000001</v>
      </c>
      <c r="D20" s="117">
        <v>899785.04229000001</v>
      </c>
      <c r="E20" s="118">
        <f t="shared" si="0"/>
        <v>-3.6262325529231844E-2</v>
      </c>
      <c r="F20" s="119">
        <f t="shared" si="1"/>
        <v>6.8113042344866686E-3</v>
      </c>
      <c r="I20" s="109"/>
      <c r="J20" s="109"/>
    </row>
    <row r="21" spans="2:10" s="120" customFormat="1" ht="13.5" x14ac:dyDescent="0.25">
      <c r="B21" s="110" t="s">
        <v>25</v>
      </c>
      <c r="C21" s="116">
        <v>713508.3563199999</v>
      </c>
      <c r="D21" s="117">
        <v>462371.39275</v>
      </c>
      <c r="E21" s="118">
        <f t="shared" si="0"/>
        <v>-0.35197480358221339</v>
      </c>
      <c r="F21" s="119">
        <f t="shared" si="1"/>
        <v>3.5001162247910982E-3</v>
      </c>
      <c r="I21" s="121"/>
      <c r="J21" s="121"/>
    </row>
    <row r="22" spans="2:10" s="120" customFormat="1" ht="13.5" x14ac:dyDescent="0.25">
      <c r="I22" s="121"/>
    </row>
    <row r="23" spans="2:10" s="120" customFormat="1" ht="28.5" customHeight="1" x14ac:dyDescent="0.25">
      <c r="B23" s="200" t="s">
        <v>242</v>
      </c>
      <c r="C23" s="200"/>
      <c r="D23" s="200"/>
      <c r="E23" s="200"/>
      <c r="F23" s="122"/>
      <c r="I23" s="121"/>
    </row>
    <row r="24" spans="2:10" ht="13.5" x14ac:dyDescent="0.25">
      <c r="B24" s="123"/>
      <c r="C24" s="123"/>
      <c r="D24" s="123"/>
      <c r="E24" s="123"/>
      <c r="F24" s="123"/>
      <c r="I24" s="109"/>
    </row>
    <row r="25" spans="2:10" ht="67.5" x14ac:dyDescent="0.25">
      <c r="B25" s="7" t="s">
        <v>149</v>
      </c>
      <c r="C25" s="7">
        <v>2023</v>
      </c>
      <c r="D25" s="7">
        <v>2024</v>
      </c>
      <c r="E25" s="7" t="s">
        <v>14</v>
      </c>
    </row>
    <row r="26" spans="2:10" ht="13.5" x14ac:dyDescent="0.25">
      <c r="B26" s="124" t="s">
        <v>102</v>
      </c>
      <c r="C26" s="117">
        <f>+SUM(C14+C15+C17+C18+C19+C20+C21)</f>
        <v>79696898.321600005</v>
      </c>
      <c r="D26" s="117">
        <f>+SUM(D14+D15+D17+D18+D19+D20+D21)</f>
        <v>72534574.380699992</v>
      </c>
      <c r="E26" s="118">
        <f>((D26-C26)/(C26))</f>
        <v>-8.9869544382994271E-2</v>
      </c>
    </row>
    <row r="27" spans="2:10" ht="15" customHeight="1" x14ac:dyDescent="0.25">
      <c r="C27" s="125"/>
      <c r="D27" s="125"/>
    </row>
    <row r="28" spans="2:10" ht="13.5" x14ac:dyDescent="0.25">
      <c r="B28" s="126"/>
      <c r="C28" s="125"/>
      <c r="D28" s="125"/>
    </row>
    <row r="29" spans="2:10" ht="15" customHeight="1" x14ac:dyDescent="0.25">
      <c r="B29" s="94" t="s">
        <v>212</v>
      </c>
    </row>
    <row r="30" spans="2:10" ht="15.75" customHeight="1" x14ac:dyDescent="0.3">
      <c r="B30" s="127" t="s">
        <v>221</v>
      </c>
    </row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</sheetData>
  <mergeCells count="5">
    <mergeCell ref="B23:E23"/>
    <mergeCell ref="B7:E7"/>
    <mergeCell ref="B8:E8"/>
    <mergeCell ref="B9:E9"/>
    <mergeCell ref="B10:E10"/>
  </mergeCells>
  <hyperlinks>
    <hyperlink ref="B30" r:id="rId1" xr:uid="{00000000-0004-0000-0700-000000000000}"/>
  </hyperlinks>
  <pageMargins left="0.7" right="0.7" top="0.75" bottom="0.75" header="0" footer="0"/>
  <pageSetup orientation="landscape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B8:O23"/>
  <sheetViews>
    <sheetView showGridLines="0" workbookViewId="0">
      <selection activeCell="O14" sqref="O14"/>
    </sheetView>
  </sheetViews>
  <sheetFormatPr baseColWidth="10" defaultColWidth="14.42578125" defaultRowHeight="15" customHeight="1" x14ac:dyDescent="0.25"/>
  <cols>
    <col min="1" max="1" width="14.42578125" style="1"/>
    <col min="2" max="2" width="27.5703125" style="1" customWidth="1"/>
    <col min="3" max="3" width="21.28515625" style="1" customWidth="1"/>
    <col min="4" max="4" width="21.140625" style="1" customWidth="1"/>
    <col min="5" max="14" width="14.42578125" style="1"/>
    <col min="15" max="15" width="17.140625" style="1" bestFit="1" customWidth="1"/>
    <col min="16" max="16384" width="14.42578125" style="1"/>
  </cols>
  <sheetData>
    <row r="8" spans="2:15" ht="13.5" x14ac:dyDescent="0.25">
      <c r="B8" s="188" t="s">
        <v>108</v>
      </c>
      <c r="C8" s="188"/>
      <c r="D8" s="188"/>
      <c r="E8" s="188"/>
      <c r="F8" s="188"/>
    </row>
    <row r="9" spans="2:15" ht="13.5" x14ac:dyDescent="0.25">
      <c r="B9" s="188" t="s">
        <v>151</v>
      </c>
      <c r="C9" s="188"/>
      <c r="D9" s="188"/>
      <c r="E9" s="188"/>
      <c r="F9" s="188"/>
    </row>
    <row r="10" spans="2:15" ht="13.5" x14ac:dyDescent="0.25">
      <c r="B10" s="188" t="s">
        <v>150</v>
      </c>
      <c r="C10" s="188"/>
      <c r="D10" s="188"/>
      <c r="E10" s="188"/>
      <c r="F10" s="188"/>
    </row>
    <row r="11" spans="2:15" ht="13.5" x14ac:dyDescent="0.25">
      <c r="B11" s="188" t="s">
        <v>0</v>
      </c>
      <c r="C11" s="188"/>
      <c r="D11" s="188"/>
      <c r="E11" s="188"/>
      <c r="F11" s="188"/>
    </row>
    <row r="12" spans="2:15" ht="29.25" x14ac:dyDescent="0.25">
      <c r="B12" s="7" t="s">
        <v>109</v>
      </c>
      <c r="C12" s="7" t="s">
        <v>244</v>
      </c>
      <c r="D12" s="7" t="s">
        <v>135</v>
      </c>
      <c r="E12" s="7" t="s">
        <v>215</v>
      </c>
      <c r="O12" s="128"/>
    </row>
    <row r="13" spans="2:15" ht="39" customHeight="1" x14ac:dyDescent="0.25">
      <c r="B13" s="132" t="s">
        <v>38</v>
      </c>
      <c r="C13" s="129">
        <f>+SUM(C14:C17)</f>
        <v>5931717.2999999998</v>
      </c>
      <c r="D13" s="130">
        <f>+SUM(D14:D17)</f>
        <v>5404673.4000000004</v>
      </c>
      <c r="E13" s="131">
        <f>+(D13-C13)/C13</f>
        <v>-8.8851823737452804E-2</v>
      </c>
    </row>
    <row r="14" spans="2:15" ht="39.75" customHeight="1" x14ac:dyDescent="0.25">
      <c r="B14" s="132" t="s">
        <v>39</v>
      </c>
      <c r="C14" s="129">
        <v>4337175.8</v>
      </c>
      <c r="D14" s="130">
        <v>4053092.6</v>
      </c>
      <c r="E14" s="131">
        <f t="shared" ref="E14:E16" si="0">+(D14-C14)/C14</f>
        <v>-6.5499581547974084E-2</v>
      </c>
    </row>
    <row r="15" spans="2:15" ht="62.25" customHeight="1" x14ac:dyDescent="0.25">
      <c r="B15" s="133" t="s">
        <v>41</v>
      </c>
      <c r="C15" s="129">
        <v>952612.8</v>
      </c>
      <c r="D15" s="130">
        <v>765303.3</v>
      </c>
      <c r="E15" s="131">
        <f t="shared" si="0"/>
        <v>-0.19662710809680489</v>
      </c>
    </row>
    <row r="16" spans="2:15" ht="44.25" customHeight="1" x14ac:dyDescent="0.25">
      <c r="B16" s="132" t="s">
        <v>40</v>
      </c>
      <c r="C16" s="129">
        <v>603981</v>
      </c>
      <c r="D16" s="130">
        <v>557071.19999999995</v>
      </c>
      <c r="E16" s="131">
        <f t="shared" si="0"/>
        <v>-7.7667674976530793E-2</v>
      </c>
    </row>
    <row r="17" spans="2:7" ht="44.25" customHeight="1" x14ac:dyDescent="0.25">
      <c r="B17" s="133" t="s">
        <v>96</v>
      </c>
      <c r="C17" s="129">
        <v>37947.699999999997</v>
      </c>
      <c r="D17" s="130">
        <v>29206.3</v>
      </c>
      <c r="E17" s="131">
        <f>+(D17-C17)/C17</f>
        <v>-0.23035388178993715</v>
      </c>
    </row>
    <row r="18" spans="2:7" ht="15" customHeight="1" x14ac:dyDescent="0.25">
      <c r="B18" s="134"/>
      <c r="C18" s="135"/>
      <c r="D18" s="135"/>
    </row>
    <row r="19" spans="2:7" ht="15.75" x14ac:dyDescent="0.25">
      <c r="B19" s="188" t="s">
        <v>245</v>
      </c>
      <c r="C19" s="188"/>
      <c r="D19" s="188"/>
      <c r="E19" s="188"/>
      <c r="F19" s="188"/>
      <c r="G19" s="188"/>
    </row>
    <row r="20" spans="2:7" ht="13.5" x14ac:dyDescent="0.25">
      <c r="B20" s="1" t="s">
        <v>243</v>
      </c>
    </row>
    <row r="22" spans="2:7" ht="15" customHeight="1" x14ac:dyDescent="0.25">
      <c r="B22" s="1" t="s">
        <v>212</v>
      </c>
    </row>
    <row r="23" spans="2:7" ht="15" customHeight="1" x14ac:dyDescent="0.25">
      <c r="B23" s="1" t="s">
        <v>222</v>
      </c>
    </row>
  </sheetData>
  <mergeCells count="5">
    <mergeCell ref="B8:F8"/>
    <mergeCell ref="B19:G19"/>
    <mergeCell ref="B11:F11"/>
    <mergeCell ref="B10:F10"/>
    <mergeCell ref="B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Cuadro 1</vt:lpstr>
      <vt:lpstr>Cuadro 2</vt:lpstr>
      <vt:lpstr>Cuadro 3</vt:lpstr>
      <vt:lpstr>Gráfica 1</vt:lpstr>
      <vt:lpstr>Gráfica 2</vt:lpstr>
      <vt:lpstr>Gráfica 3</vt:lpstr>
      <vt:lpstr>Cuadro 4</vt:lpstr>
      <vt:lpstr>Gráfica 4</vt:lpstr>
      <vt:lpstr>Cuadro 5</vt:lpstr>
      <vt:lpstr>SA_4TO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Análisis</cp:lastModifiedBy>
  <dcterms:created xsi:type="dcterms:W3CDTF">2024-07-25T15:17:56Z</dcterms:created>
  <dcterms:modified xsi:type="dcterms:W3CDTF">2026-02-28T00:39:23Z</dcterms:modified>
</cp:coreProperties>
</file>